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C:\Nichols\UMUC\FINC 630\Fall 2016\"/>
    </mc:Choice>
  </mc:AlternateContent>
  <bookViews>
    <workbookView xWindow="0" yWindow="0" windowWidth="15345" windowHeight="4455" firstSheet="1" activeTab="1"/>
  </bookViews>
  <sheets>
    <sheet name="CB_DATA_" sheetId="4" state="veryHidden" r:id="rId1"/>
    <sheet name="Automation Project" sheetId="5" r:id="rId2"/>
    <sheet name="Fosbuvir Project" sheetId="1" r:id="rId3"/>
    <sheet name="Pharmaset" sheetId="2" r:id="rId4"/>
    <sheet name="Financing" sheetId="3" r:id="rId5"/>
  </sheets>
  <definedNames>
    <definedName name="Annual_Byproduct_sales">'Automation Project'!$C$9</definedName>
    <definedName name="AutomationProjectLife">'Automation Project'!$C$6</definedName>
    <definedName name="CapEx">'Fosbuvir Project'!$B$4</definedName>
    <definedName name="CapEx_1">'Fosbuvir Project'!$B$32</definedName>
    <definedName name="CapEx_2">'Fosbuvir Project'!$B$33</definedName>
    <definedName name="CAPEX_Pharmaset">Pharmaset!$B$5</definedName>
    <definedName name="CB_05f6213291fc4c7686a2a15d108460f3" localSheetId="3" hidden="1">Pharmaset!$I$15</definedName>
    <definedName name="CB_06cb65bf1d7e402a950791b9bc158bb5" localSheetId="2" hidden="1">'Fosbuvir Project'!$H$14</definedName>
    <definedName name="CB_07650e741fdc4c9b993a363801b602ed" localSheetId="3" hidden="1">Pharmaset!$E$15</definedName>
    <definedName name="CB_0bc334a392714321b8e934859aa874e1" localSheetId="2" hidden="1">'Fosbuvir Project'!#REF!</definedName>
    <definedName name="CB_195dda3f4660475aa0ce05fc83dbc4b9" localSheetId="2" hidden="1">'Fosbuvir Project'!#REF!</definedName>
    <definedName name="CB_19ec5d7745ce4664bb7e70a3b0c17bc7" localSheetId="2" hidden="1">'Fosbuvir Project'!$E$14</definedName>
    <definedName name="CB_1e3cd8ba7c264ea39345eeaff09a19c6" localSheetId="2" hidden="1">'Fosbuvir Project'!#REF!</definedName>
    <definedName name="CB_1f49d3ba0d6a4dd58f4200ada115184a" localSheetId="2" hidden="1">'Fosbuvir Project'!$I$14</definedName>
    <definedName name="CB_24189cded21e48efb972cde44e89bc5c" localSheetId="2" hidden="1">'Fosbuvir Project'!$K$14</definedName>
    <definedName name="CB_26cf8722d7074464999e812d642fbf3b" localSheetId="3" hidden="1">Pharmaset!$F$15</definedName>
    <definedName name="CB_2d13d6b0edd247e4a8d94e34f8975402" localSheetId="2" hidden="1">'Fosbuvir Project'!#REF!</definedName>
    <definedName name="CB_3219d1518ed44674bc4148b99422bc70" localSheetId="2" hidden="1">'Fosbuvir Project'!#REF!</definedName>
    <definedName name="CB_3a652d3a521e43e5b9b44d41f12e5256" localSheetId="2" hidden="1">'Fosbuvir Project'!#REF!</definedName>
    <definedName name="CB_4e33756b7d9f4af596d522a8e3a6118a" localSheetId="2" hidden="1">'Fosbuvir Project'!#REF!</definedName>
    <definedName name="CB_5eab99f16f60485cb5419090c2193448" localSheetId="2" hidden="1">'Fosbuvir Project'!$C$29</definedName>
    <definedName name="CB_7944a8507bc443ce8c850875d4d42d10" localSheetId="2" hidden="1">'Fosbuvir Project'!$G$14</definedName>
    <definedName name="CB_853ccf8741fb4b26a32eb1fc4243a757" localSheetId="3" hidden="1">Pharmaset!$M$15</definedName>
    <definedName name="CB_862c126971be415e8149d6ef841b0bc0" localSheetId="3" hidden="1">Pharmaset!$H$15</definedName>
    <definedName name="CB_86d1b24e3f364cc2aa0980ceb6adadb6" localSheetId="3" hidden="1">Pharmaset!$G$15</definedName>
    <definedName name="CB_88c18d886f22440da4fa5c50c71583fb" localSheetId="2" hidden="1">'Fosbuvir Project'!$L$14</definedName>
    <definedName name="CB_8e21196083134bee901a3f82f8296575" localSheetId="3" hidden="1">Pharmaset!$J$15</definedName>
    <definedName name="CB_9732ade9fde24b71877d105edd52a396" localSheetId="2" hidden="1">'Fosbuvir Project'!$F$14</definedName>
    <definedName name="CB_9bf7054da6354794a9b8fe20c5a9e46a" localSheetId="2" hidden="1">'Fosbuvir Project'!$N$14</definedName>
    <definedName name="CB_ae00679263a4462e8976373982191a6d" localSheetId="2" hidden="1">'Fosbuvir Project'!#REF!</definedName>
    <definedName name="CB_b18e799e1e4947e487fbf82e786af8bd" localSheetId="2" hidden="1">'Fosbuvir Project'!#REF!</definedName>
    <definedName name="CB_b7bc78358f5748b7b743ca8ba1e66243" localSheetId="3" hidden="1">Pharmaset!$C$27</definedName>
    <definedName name="CB_be5c7f18860d487baea477e309ffab3f" localSheetId="3" hidden="1">Pharmaset!$N$15</definedName>
    <definedName name="CB_Block_00000000000000000000000000000000" localSheetId="2" hidden="1">"'7.0.0.0"</definedName>
    <definedName name="CB_Block_00000000000000000000000000000000" localSheetId="3" hidden="1">"'7.0.0.0"</definedName>
    <definedName name="CB_Block_00000000000000000000000000000001" localSheetId="0" hidden="1">"'635697284609639593"</definedName>
    <definedName name="CB_Block_00000000000000000000000000000001" localSheetId="2" hidden="1">"'635697284609639593"</definedName>
    <definedName name="CB_Block_00000000000000000000000000000001" localSheetId="3" hidden="1">"'635697284609327592"</definedName>
    <definedName name="CB_Block_00000000000000000000000000000003" localSheetId="2" hidden="1">"'11.1.3708.0"</definedName>
    <definedName name="CB_Block_00000000000000000000000000000003" localSheetId="3" hidden="1">"'11.1.3708.0"</definedName>
    <definedName name="CB_BlockExt_00000000000000000000000000000003" localSheetId="2" hidden="1">"'11.1.2.3.500"</definedName>
    <definedName name="CB_BlockExt_00000000000000000000000000000003" localSheetId="3" hidden="1">"'11.1.2.3.500"</definedName>
    <definedName name="CB_cd4710ea96594c8f842d12432be9f15f" localSheetId="2" hidden="1">'Fosbuvir Project'!#REF!</definedName>
    <definedName name="CB_ce00dd65c0e44b5d87fa5f8605f69cc2" localSheetId="3" hidden="1">Pharmaset!$K$15</definedName>
    <definedName name="CB_cf971cfdec9d48c6a7fa8f65d4a33ab7" localSheetId="3" hidden="1">Pharmaset!$L$15</definedName>
    <definedName name="CB_d3f10c00e54842ac9f519dd0e00152e9" localSheetId="2" hidden="1">'Fosbuvir Project'!$M$14</definedName>
    <definedName name="CB_dcfbc93e7bf24ee7b02ba39d3ce39b3b" localSheetId="2" hidden="1">'Fosbuvir Project'!#REF!</definedName>
    <definedName name="CB_e9f86a72a8944d459fd9e6fd22e78d3c" localSheetId="3" hidden="1">Pharmaset!$D$15</definedName>
    <definedName name="CB_ea35e0807a7a465887a05e6eec04b292" localSheetId="2" hidden="1">'Fosbuvir Project'!$C$28</definedName>
    <definedName name="CB_f07ee2e32a2948d5a266d31402354ca0" localSheetId="2" hidden="1">'Fosbuvir Project'!#REF!</definedName>
    <definedName name="CB_f580826061cb4a2196dd052e35c09a6e" localSheetId="2" hidden="1">'Fosbuvir Project'!$J$14</definedName>
    <definedName name="CBCR_08989885e7b14bf88ba6ff0c714ae818" localSheetId="2" hidden="1">1-'Fosbuvir Project'!$B$10</definedName>
    <definedName name="CBCR_42d0875508744afb97424ad37a18b985" localSheetId="3" hidden="1">Pharmaset!$B$10</definedName>
    <definedName name="CBCR_471bdadd0dab4c5b8a6383a31c4956b5" localSheetId="3" hidden="1">1-Pharmaset!$B$11</definedName>
    <definedName name="CBCR_4fdac115a7694b3ca1957c0f40d227b4" localSheetId="2" hidden="1">'Fosbuvir Project'!$B$9</definedName>
    <definedName name="CBCR_555cca0d097c40548c0d9579dd076041" localSheetId="3" hidden="1">1-Pharmaset!$B$11</definedName>
    <definedName name="CBCR_5b5247319f244157923e87c779da19b3" localSheetId="2" hidden="1">'Fosbuvir Project'!$B$9</definedName>
    <definedName name="CBCR_631ddc38856549958f8685d1748e29dd" localSheetId="2" hidden="1">1-'Fosbuvir Project'!$B$10</definedName>
    <definedName name="CBCR_6f5dffb823cb48f6acc0a683ba93d4f7" localSheetId="2" hidden="1">1-'Fosbuvir Project'!$B$10</definedName>
    <definedName name="CBCR_7d03526125cc43b3a23941f4369d3307" localSheetId="2" hidden="1">1-'Fosbuvir Project'!$B$10</definedName>
    <definedName name="CBCR_81bf5efd36c647b8afd84160aeb9cb70" localSheetId="3" hidden="1">1-Pharmaset!$B$11</definedName>
    <definedName name="CBCR_8361001240c647769ef74c5bba48e5fd" localSheetId="3" hidden="1">1-Pharmaset!$B$11</definedName>
    <definedName name="CBCR_87380c3b31234ee7bfbc23322e04c475" localSheetId="2" hidden="1">1-'Fosbuvir Project'!$B$10</definedName>
    <definedName name="CBCR_9020a996069f435b94eeec25708a8c7d" localSheetId="3" hidden="1">1-Pharmaset!$B$11</definedName>
    <definedName name="CBCR_9745c58da2364bcdbf05138d8783cdc0" localSheetId="3" hidden="1">1-Pharmaset!$B$11</definedName>
    <definedName name="CBCR_9a8c533c32744553807e21c6c2842548" localSheetId="2" hidden="1">1-'Fosbuvir Project'!$B$10</definedName>
    <definedName name="CBCR_9e19e2192f6244c2a936600a0219924d" localSheetId="3" hidden="1">1-Pharmaset!$B$11</definedName>
    <definedName name="CBCR_aeadd1c4ba304466a81ff4868be0a481" localSheetId="2" hidden="1">1-'Fosbuvir Project'!$B$10</definedName>
    <definedName name="CBCR_b2a3251fb60246a4aa1986ebcc8d94f4" localSheetId="3" hidden="1">1-Pharmaset!$B$11</definedName>
    <definedName name="CBCR_b9d741b5359046ecbfa90d8abcb5241a" localSheetId="2" hidden="1">1-'Fosbuvir Project'!$B$10</definedName>
    <definedName name="CBCR_bd0dca06c40e4027aeed06d846a46b22" localSheetId="2" hidden="1">1-'Fosbuvir Project'!$B$10</definedName>
    <definedName name="CBCR_c177dd267bb64c9eaf8bc0d22fd917d3" localSheetId="2" hidden="1">1-'Fosbuvir Project'!$B$10</definedName>
    <definedName name="CBCR_d21daa0d3f9a451fbeb0d439d3c91f93" localSheetId="3" hidden="1">1-Pharmaset!$B$11</definedName>
    <definedName name="CBCR_d755e372f9e5480d951d9fe9c0e75841" localSheetId="2" hidden="1">1-'Fosbuvir Project'!$B$10</definedName>
    <definedName name="CBCR_db4d5221581c451ebd218c939a23164e" localSheetId="2" hidden="1">1-'Fosbuvir Project'!$B$10</definedName>
    <definedName name="CBCR_e3682d73505e4a8d97effd3c6e1447a6" localSheetId="2" hidden="1">1-'Fosbuvir Project'!$B$10</definedName>
    <definedName name="CBCR_e5173c9a060049a4bbb81f2fb8784b2a" localSheetId="3" hidden="1">1-Pharmaset!$B$11</definedName>
    <definedName name="CBCR_ed021deed94f4f04805a047bc84df83c" localSheetId="2" hidden="1">1-'Fosbuvir Project'!$B$10</definedName>
    <definedName name="CBWorkbookPriority" localSheetId="0" hidden="1">-766811373</definedName>
    <definedName name="CBx_2a62b937bf2c4a11bfb5be42818d1d60" localSheetId="0" hidden="1">"'Pharmaset'!$A$1"</definedName>
    <definedName name="CBx_9bbac9de130f4cff8cb11f2a360a2a8b" localSheetId="0" hidden="1">"'CB_DATA_'!$A$1"</definedName>
    <definedName name="CBx_f12410cb865447458b8ff89e0f861aa4" localSheetId="0" hidden="1">"'Fosbuvir Project'!$A$1"</definedName>
    <definedName name="CBx_Sheet_Guid" localSheetId="0" hidden="1">"'9bbac9de-130f-4cff-8cb1-1f2a360a2a8b"</definedName>
    <definedName name="CBx_Sheet_Guid" localSheetId="2" hidden="1">"'f12410cb-8654-4745-8b8f-f89e0f861aa4"</definedName>
    <definedName name="CBx_Sheet_Guid" localSheetId="3" hidden="1">"'2a62b937-bf2c-4a11-bfb5-be42818d1d60"</definedName>
    <definedName name="CBx_SheetRef" localSheetId="0" hidden="1">CB_DATA_!$A$14</definedName>
    <definedName name="CBx_SheetRef" localSheetId="2" hidden="1">CB_DATA_!$B$14</definedName>
    <definedName name="CBx_SheetRef" localSheetId="3" hidden="1">CB_DATA_!$C$14</definedName>
    <definedName name="CBx_StorageType" localSheetId="0" hidden="1">2</definedName>
    <definedName name="CBx_StorageType" localSheetId="2" hidden="1">2</definedName>
    <definedName name="CBx_StorageType" localSheetId="3" hidden="1">2</definedName>
    <definedName name="CoGS_ratio">'Fosbuvir Project'!$B$1</definedName>
    <definedName name="FDA_Approval">'Fosbuvir Project'!#REF!</definedName>
    <definedName name="growth">'Fosbuvir Project'!$B$2</definedName>
    <definedName name="Investment">Financing!$B$13</definedName>
    <definedName name="Investment_cost">'Automation Project'!$C$5</definedName>
    <definedName name="IRR">'Fosbuvir Project'!$C$29</definedName>
    <definedName name="Labor_savings">'Automation Project'!$C$7</definedName>
    <definedName name="Life1">'Fosbuvir Project'!$C$32</definedName>
    <definedName name="Life2">'Fosbuvir Project'!$C$33</definedName>
    <definedName name="MACRS">'Automation Project'!$F$5:$G$8</definedName>
    <definedName name="Multiple">Financing!$B$14</definedName>
    <definedName name="NPV">'Fosbuvir Project'!$C$28</definedName>
    <definedName name="Pharmaset_Approval">Pharmaset!$B$10</definedName>
    <definedName name="probability_of_approval">'Fosbuvir Project'!$B$9</definedName>
    <definedName name="probability_of_obsolescence">'Fosbuvir Project'!$B$10</definedName>
    <definedName name="Project_Life">'Fosbuvir Project'!$B$6</definedName>
    <definedName name="R_D">'Fosbuvir Project'!$B$8</definedName>
    <definedName name="Residual_Book_Value">Financing!$C$26</definedName>
    <definedName name="Revenue1">'Fosbuvir Project'!$B$5</definedName>
    <definedName name="SGA">'Fosbuvir Project'!$B$3</definedName>
    <definedName name="SGA_Pharmaset">Pharmaset!$B$4</definedName>
    <definedName name="Tax_rate">'Fosbuvir Project'!$B$7</definedName>
    <definedName name="Terminal_Value">Financing!$J$25</definedName>
    <definedName name="Two_Stage_IRR">'Fosbuvir Project'!#REF!</definedName>
    <definedName name="Two_Stage_NPV">'Fosbuvir Project'!#REF!</definedName>
    <definedName name="WACC">'Fosbuvir Project'!$B$11</definedName>
    <definedName name="Waste_disposal_savings">'Automation Project'!$C$8</definedName>
  </definedNames>
  <calcPr calcId="171027"/>
</workbook>
</file>

<file path=xl/calcChain.xml><?xml version="1.0" encoding="utf-8"?>
<calcChain xmlns="http://schemas.openxmlformats.org/spreadsheetml/2006/main">
  <c r="C61" i="1" l="1"/>
  <c r="D61" i="1" s="1"/>
  <c r="E61" i="1" s="1"/>
  <c r="F61" i="1" s="1"/>
  <c r="G61" i="1" s="1"/>
  <c r="H61" i="1" s="1"/>
  <c r="I61" i="1" s="1"/>
  <c r="J61" i="1" s="1"/>
  <c r="K61" i="1" s="1"/>
  <c r="L61" i="1" s="1"/>
  <c r="M61" i="1" s="1"/>
  <c r="N61" i="1" s="1"/>
  <c r="C41" i="1"/>
  <c r="D41" i="1" s="1"/>
  <c r="E41" i="1" s="1"/>
  <c r="F41" i="1" s="1"/>
  <c r="G41" i="1" s="1"/>
  <c r="H41" i="1" s="1"/>
  <c r="I41" i="1" s="1"/>
  <c r="J41" i="1" s="1"/>
  <c r="K41" i="1" s="1"/>
  <c r="L41" i="1" s="1"/>
  <c r="M41" i="1" s="1"/>
  <c r="N41" i="1" s="1"/>
  <c r="J60" i="3"/>
  <c r="I60" i="3"/>
  <c r="H60" i="3"/>
  <c r="H62" i="3" s="1"/>
  <c r="G60" i="3"/>
  <c r="F60" i="3"/>
  <c r="E60" i="3"/>
  <c r="D60" i="3"/>
  <c r="D62" i="3" s="1"/>
  <c r="C60" i="3"/>
  <c r="B60" i="3"/>
  <c r="B61" i="3"/>
  <c r="B62" i="3"/>
  <c r="C61" i="3"/>
  <c r="C62" i="3"/>
  <c r="E62" i="3"/>
  <c r="F62" i="3"/>
  <c r="G62" i="3"/>
  <c r="I62" i="3"/>
  <c r="J62" i="3"/>
  <c r="C48" i="3"/>
  <c r="J47" i="3"/>
  <c r="J49" i="3" s="1"/>
  <c r="I47" i="3"/>
  <c r="I49" i="3" s="1"/>
  <c r="H47" i="3"/>
  <c r="H49" i="3" s="1"/>
  <c r="G47" i="3"/>
  <c r="G49" i="3" s="1"/>
  <c r="F47" i="3"/>
  <c r="F49" i="3" s="1"/>
  <c r="E47" i="3"/>
  <c r="D47" i="3"/>
  <c r="C47" i="3"/>
  <c r="C49" i="3" s="1"/>
  <c r="B47" i="3"/>
  <c r="B49" i="3" s="1"/>
  <c r="B48" i="3"/>
  <c r="D49" i="3"/>
  <c r="E49" i="3"/>
  <c r="B3" i="3"/>
  <c r="B5" i="2"/>
  <c r="B5" i="3"/>
  <c r="B12" i="3"/>
  <c r="B11" i="3"/>
  <c r="B9" i="3"/>
  <c r="B8" i="3"/>
  <c r="B7" i="3"/>
  <c r="B6" i="3"/>
  <c r="B2" i="3"/>
  <c r="B1" i="3"/>
  <c r="B6" i="2"/>
  <c r="B7" i="2"/>
  <c r="B12" i="2"/>
  <c r="B11" i="2"/>
  <c r="B9" i="2"/>
  <c r="B8" i="2"/>
  <c r="B3" i="2"/>
  <c r="C11" i="4"/>
  <c r="B2" i="2"/>
  <c r="B1" i="2"/>
  <c r="F36" i="5"/>
  <c r="C10" i="5"/>
  <c r="E36" i="5"/>
  <c r="C17" i="5"/>
  <c r="B11" i="4"/>
  <c r="A11" i="4"/>
  <c r="P2" i="4"/>
  <c r="B50" i="3" l="1"/>
  <c r="B63" i="3"/>
  <c r="B64" i="3"/>
  <c r="B51" i="3"/>
</calcChain>
</file>

<file path=xl/comments1.xml><?xml version="1.0" encoding="utf-8"?>
<comments xmlns="http://schemas.openxmlformats.org/spreadsheetml/2006/main">
  <authors>
    <author>Dima Leshchinskii</author>
  </authors>
  <commentList>
    <comment ref="B67" authorId="0" shapeId="0">
      <text>
        <r>
          <rPr>
            <b/>
            <sz val="9"/>
            <color indexed="81"/>
            <rFont val="Tahoma"/>
            <family val="2"/>
          </rPr>
          <t>Dima Leshchinskii:</t>
        </r>
        <r>
          <rPr>
            <sz val="9"/>
            <color indexed="81"/>
            <rFont val="Tahoma"/>
            <family val="2"/>
          </rPr>
          <t xml:space="preserve">
No follow-up investment
</t>
        </r>
      </text>
    </comment>
  </commentList>
</comments>
</file>

<file path=xl/sharedStrings.xml><?xml version="1.0" encoding="utf-8"?>
<sst xmlns="http://schemas.openxmlformats.org/spreadsheetml/2006/main" count="292" uniqueCount="125">
  <si>
    <t>Revenue</t>
  </si>
  <si>
    <t>Cost</t>
  </si>
  <si>
    <t>SGA</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</si>
  <si>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</si>
  <si>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</si>
  <si>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</si>
  <si>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</si>
  <si>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</si>
  <si>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</si>
  <si>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</si>
  <si>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</si>
  <si>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</si>
  <si>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</si>
  <si>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</si>
  <si>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</si>
  <si>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9bbac9de-130f-4cff-8cb1-1f2a360a2a8b</t>
  </si>
  <si>
    <t>CB_Block_0</t>
  </si>
  <si>
    <t>㜸〱敤㕣㕢㙣ㅣ㔷ㄹ摥㌳摥㕤敦慣敤搸㡤搳㑢㑡㘹㕤㑡㘹㠹㠳ㅢ愷つ㙤㠱㄰㝣㘹㉥挵㠹摤搸㐹㐱〵㙤挶扢㘷攲㘹㜶㘶摣㤹㔹㈷㉥㤵㕡㐱戹㔳㉡㜱ㄳ㠵㜲㔱〵㐸扣㜰ㄱ㔲戹扥㈰㈱㠱㔰㤱㜸〰〹㈴ㅥち㐲昰〰㐲㐱扣昰㠰〴摦㜷㘶㘶㜷㘶搷㍢㜶户㉤戸挸㈷摤摦㘷捥㙤捥㌹晦昵晣晦㤹收㐴㉥㤷晢㌷ㄲ晦㌲攵㤹戹㙥㜱摤て愴㍤㌱攳搶敢戲ㅡ㔸慥攳㑦㑣㜹㥥戱㍥㘷昹㐱ㅦㅡㄴ㉢ㄶ敡晤㐲挵户ㅥ㤶愵捡㥡昴㝣㌴㉡攴㜲愵㤲慥愱㥥㠳昰㌷ㄲ㍦攸散㌵㤸〷㔸㥡㤹㥥㕦㝥㄰愳㉥〶慥㈷昷㡦㥤つ晢ㅥ㥥㥣㥣㤸㥣戸晤捥〳㜷㑤ㅣ搸㍦㌶搳愸〷つ㑦ㅥ㜶㘴㈳昰㡣晡晥戱㠵挶㜲摤慡扥㕤慥㉦戹ㄷ愴㜳㔸㉥ㅦ戸㝤搹戸攳慥挹㍢づㅤ㌲敦扥晢慥㐱扣㍡㜷㙡㘶㝡挱㤳愶晦ㄲ㡤㔹攰㤴敦㤸㤵㔵㡢㙢㤳搲戳㥣昳ㄳ㌳搳昸㉦㌱㝦㍣摤㌹戱戸㈲㘵挰㔷㑢㑦㍡㔵改敢攸㌸㘰㑦昹㝥挳㕥攵收改昶㔱㉣戵㙡昸㐱挱㥥㤱昵扡㙥挷愳㤶散㜹散㕤摤㔸ㅦ戴ㄷ愵攳㕢㠱戵㘶〵敢㐵㝢〹〳搵㠶散㌳扥㍣㙤㌸攷攵㈹挳㤶〵晢㔸挳慡攵挳㤴敢扢㈵ㅥ㈲㌹㌱戵晣㠹㈹摦㥥㔹㌱㍣㌵㈳㥦ㅢ㤳搱昶愸㔷㑤户扤愹晢戸㥣扡㝡〳挷扣戹㝢㍢搴㥣㌵扣㘶换昱敥㉤愳挵愷㘷㜰㕢昷昶㠹㍤㑡昷㜹㝤昷㍥㙡㉢搳慤挵㐰㐴摦㙡㐷戱ㄸ扤㐸搰㑦㔰㈲㈰〲昵㌲挱〰挱㈰㠰挸晦〳㕣㤲散挸㉡慤㘲㘸㤵㘵慤㔲搵㉡㌵慤㈲戵㡡愹㔵捥㙢㤵ㄵ慤㘲㘹㤵〷戵捡〵戴㠹㔳愹扦㕦㡢搲㠱㡦㥣晢捥て㥥晣捤昴てㅦ昸㝢㘹㕦㝦晦㔷〷㜷愱搱㝤搱愴㘶㍤攳㈲㐸慤㐵挵〷㈷づ昰摦收㕣〱愶㌰て㤹㜷㥡㤳㤳戵㐳〷㡣摢㡤〲㤷㤵㠱晣ㄴ愱㡣愰敤愰㜹扦攵搴摣㡢ち㜷搷㑤ㅢ扥㙣㙤摣㜸㔴㌷敤㌶㥣㥡晦慡㡤㉢ㄷ〳㈳㤰搷戶搷戵〶改攸戶〸戶㤲扥㝡摦昵敤摤捥ㅡ昵㠶㥣扡㘴㠵搵慦㙥慢戶ㄷ㍣㜷戹㝢敤㔱㑦㍥搴慣敤㤸搱ㄴ㠴摡㥡ㅡ扢㘳㤵㘱㔵㌸慦戱㤹ㄵ搷㤷㡥㥡摥戸扤㘰㔵㉦㐸㙦㔱㔲㈴捡㥡㕡敡㤵慣㡡戸㝥㝣摥挱㐲挱慤戵搷㈴㑢捤㝢㉥〵㘰㘶㔹挳㝣㔷愵ㄷ慣㉦ㄹ换㜵㜹㔵慡㐹昸㑥㔴散㑤ㄵㅦ㜵慢つ㝦挶㜵〲捦慤愷㙢愶㙡㙢〶㈴㑤敤愴㕢㤳昹㝣㑥〹〵〸摣扥㍥㈱㜲晢扡昳㠲㐲㐴〲挵㘴攴㙢搲㘴㌷㜱ㅡ慢挳㉡敡㤲㌴愹扤㜶㤳挱㌸㕦㈵㘳㌲㌸㌰戱㈶敡て扥昴搶㑤㠶㙤㘲敥攵㙤慣㘹愳搱敡敦㔹㤳㑥㜰摣㜰㙡㜵改㘵㙡㍦挱ㄹ改挳〰㠵换㄰〸㕤㜷㡦慡㑥㕣ㄲ敢㠵㡢㔶㉤㔸㈹慥㐸敢晣㑡㠰㌲㘸挸㔲㠹㕢摢㤱昴㉢㔰愴敦㈶ㄸ〵㈸㤷㜳挵㍤㙣㔴㉣㈳攵ち㤴㑥ㄹ扣㥣ㄲ攴散㤷攲攵㐱昳愸㔵て㘴㈸㤴㠷㑤㘰㈴搴㙡ち㝤㐳㈴㔱捦愸㠶ち㘳㡦㌹〳㉡㌵㉣㈷㔸㙦昱㙤〷㤷㠴㐴戴㈳ぢ戶㥤㉣愰㈸㐸换㠳っ㕥〳搱戴㐹㠳散挶〹㈲㈲ㅢ㘴㘸㜶㡣㥣㈶㌲戶捦㤰ㄱ㘸㥦㈴㐲戶㍥搰㕤㐶㤰搸㍢㠹㤴㥤扡昲攳㡥㌴摢挸㤶て愵搹㤵搸㌸晤㉡㠲慢〹慥㈱搸ぢ㈰晥〴〹㐷㈹㠷㝣㍡改慦挲戳㝥ㅤ挱慢〱㈰㥦㜴捡㥣㐸㔴搱㠶摡㡡ㅤ挹㜶㐳戰㤳㤵㔱ㅣ㡡㈲㕡挶㑤㍢㜳挸㔶㠸㡥慣捥敤愱㙢昳㑡挷扥慥㍢㙤㈶㤷㐳㡡捣㘸㥡㕣敢㈶㑤㤳ㅢ挱愶㍤敡慤ㅢ搰㔵ㅦ㈳戸ㄱ愰慣扦㠶㄰捡㠵〶敦搶㉣㝡㥡㤴慦〸戳㈸㌴㠶㝡㔴昰ㄱ㈱昳〸㤰㈱攴㍡㡥㉦㍢㌶㌴捤挱㜱昳ㄵ㙦㐳敦敦捥摦ㄱ搲摢昴收㡥摥愱扦攸〵㕡搱㌷㠱扤挴敦扡敡㤸㥢㔱慤扦㡥攰ㄶ㠰㌶ㅤ挳搳昷ぢ昵ㄴ㈸戳搸㑥㘰㙥㌷扤㉥捡捡㕤㕡㕦㤵㑡〳つ㥡㑢㠶㜷㕥〶昰㘰㥣㤸㠵㉤散㝡㥥慣攳㔰㕢㔳〵㍣扦㕣㥤㉥昴㡦㝡慥捤昲ㅤㅢ搹㝦㐵㈸㠶㝣㕥敢换戵搹挸ㄹ戶㘶挲攷㤴愰ㅣ敡攰摢扢ぢ㠹㐴愷㌴㜹戱㕦昶昹㜲㐷㤲昴㈰㐹㕥㡦㙤搵昷〱㐰㑡㠸㕦㜷㤵㈸晢搹散つ慡㔹摡㘲愵㠷㉦攳㜴搲收㐳散㤰㈳〳愱挳㜶ㅡ晥〳㝦挸㕥戴散愶戰ㄸ戰ㄷ愴㔷㠵㙦挱慡换㜲攸㤶愵愸搹㤱ㄵ慦㄰㔹搱搷搷㜱㥥捥昰慦㈹㍡㘹㤳ㄲ㤹摣㥥㔹㤹㜱ㄶ㙦ㄱㄵ摤㤰ㄴ㉡ㄹ慥愱愶〴㈲攵戱敤㡥㠸改㐱挴摣㠶㡤搳て㄰㑣ㄲㅣ〴㈸晣〲㤲㘶慢ㅢ捦㜰㔸晦ㅡ㕤摡㤵㑡慥㐴㌴㈸ㄷ攱㜳㕤㠵搵㈱扥收㡤〴㜷〲戴㤹㍦㜴㐰㘶㄰愲㐲㜹㠲㄰㔵ㄸ挳㍣㙢挹㡢愴㠱㕤㈶〲㑢㌳つ㍦㜰㙤㐶㤶㠶捣㔹昷㤴ㅢ捣㕡晥㉡㈲㔱愳㘶㤴戹㝦㐵㍡愰㉥て戶㑦㕢㤹扢扡㉡㙢扡戹攸㌶㈰摡㑥捣㙥㠷㠳㌹戶〳戶愴㍡㥢㙢〲愹户昳㌱㠶㄰搸㘹攵㙦愵㌷㜶㑢摥㙦ㅥ晡㠶㕢㍢扡㘴〵㜵㌹㘰㠶㑣挷㝣挹挴㉥㈲㜲㔰敢㌷㤷㔶㍣㈹㘷㠷捣㘳㥥㔵慢㕢㡥㈴㌲㘰㘳㌲㔸㌷㈷捦㈳㑡戰攰㌲〶攸㍡㐳收㤲㘷㌸晥慡挱㠰攲晡敥搴㤳ち㡢ㄴ捣㘹换昱昱ㅡ㠵㐵收㠷捤挵ㄵ昷㈲㈲戶つ摢㌹㘶慣晡摢〲㉢㈴晡㌰㈹搴〸㑤㘸㥡㈸㘹愵㕥昱挳〳㜹㉥㐷摥换ㄳ㈸㕣攵ち昴㤹㘷㘸㙦摡昵㔱㡣㠶㜶㍡攷㌴㠸攸㔱戳戰㉦㔳ち㤳㔳昵扢搹攷㑤〰昷ㅥ㍢㜳愲ㄵ㤹㝢㔱㌱敢〲扤晣ㄹ㌲㕥㤱㐵㌳㄰㐲ㅦ摤慥㤰㔴㔸㐶捡〱〷〲攳㝣㙡㈷扦戲愹摡㤰晡㜶戵戲㐷ㄱ㐹ㅡ㌴攷㡣㘵㔹㐷㍣摡㌶㠲㕤攱〳捤㔸摢愸晢㔱摤㡣㙢摢〶㐹㡢㘴戹㔸㌵㐸挱㔳㡤挰㍤㘹㌹扡〹愰攸㉦㉡㌲㉥愱挸戸愴㡡〶捤搳っつ慡㍣挷㜲捦ㅢ㥥ㄵ慣搸㔶戵挴〷㠶敦戶〵㑤㠲挹㈹㜹攳ㄴ换㡣戱㌶㙢晥っ㑣㌶㝦〲攸㥥㠰ㅣ攵搶ㄱ晤愰㕣㑤ㄴ昱㑦昴攸㔸㠲㠰㔱㥥㔲晤㉤ㄸ慤愰㙥㐷㐰攴愸㜴㌹扥㠳㜱昹㔱㤴㠴㐲㠸㔸捦㈰ㄱ㜸〵ㄳ㐲㥥㉥敥愲㜹挶戱〲㘰㡦ㄸ㍢㙡〵戳㍥㔰づ㠰慣㍡摥㕥慢戰㥡攸㌴摥搴ち㌷㜴㔶愵搴挴昵㥤昵㐹扤昱摡つ慡㐳㡤㤲㔰㈴㥢㌵㔲㥡㘵㠳㌹㙥㈷㔵㈳㤴攲㡥戵㡤挸㜲㥢戶昶㥤㔲攴㐵㈸㈶㐵㌳㌹晤慤㡡㔰㄰攸㡤㜴ㄴ㝤昶搹攴㤱㠸搸搰〶㈸㔳㑦㠵㘵㐳㔱㐸昰〴慥㥤搴㘴㌹㝡〲㝦敦㡡戲昳㡤㈰㔵㘳㕣ㅡ㡤㙡愶敡昵㜹〷㔶㐲搵昰㙡摢㠴愵戱戶㔰挳㈸敥散㔵晢㠷摢㥢㘰挴㠸つㄹㄶ挹昰〳㠳つ挱㕣㠹㠸㉡慤戳㈱㙥㜵戳戸挴愷㤳搲㜰ㄴ〶ㄶ㠳摡慣㕣㔳㘶㔸换㤲ㅦ㔵ㅤ㥡愷㐵㈵㐷㜵㜳㙡搹㠷㑡て㈸挷愳㥣㘲㜰摤㍣㑤户ㄴ㉥㌱㐰散㐶戹㠵㙡㠰搰㙥㜳〰㥥っ戶て㜶戰㈳㘱攸㠴搶ㄹ㈵㘸㌱㠳㜰搳㡢㈰敦昴㠸㔱〸㔲㔳愵扦ㅤㄱ㥦㝢㡡改敢㐷㜲㜱㈶㘲㈲㠶扢㌲慣〷㈰㌷ㄹ㤹㈴ㄷ㡤挶〱昳㔰戲㈹愱㌵ㄸ㤷搱挴ㄸ愲挹攷〵戸挵挳㔸搶㌰搹愶㡥㝢㙥㠱〵㙤㕡㕦摦㘵㥥㜰慡昵㐶㑤㉡㔵ㅣ换㙡愵㤱户〵扥搴ㄵ挰㤰㥢㌲昶㈵摡㤴ㄳ㌸㑡㜱挹㐴㔲敦㜶户㝥〴摤㤵㤰挳ㄸ愱敡㘳〰㌲挳㉤愷〲㘲ㅤ昷ㄴ㘸ㅦ敥㙥㕤㘰㔰㤷攷㈰搲㍡㡡㈸换收㜰ㅦ慦ㄹ㐵㔶摣㤶㘸㌶攷捥戹戴搹ㄳ㐵挷慤戰㘸㕢攰〸敢っ〵㕥戱〸㘳愴㐷敥攰㈰戹换㔱㜴昷昲愳敡㌱㜷ㄹ愸㔰ㄸ㄰㡣昱昲ㄴ㤴挳慥㠲㤱㘸㜰㙢㉤慢㕢㌰晡㑢换㕢㥦〲㄰っ〳搳愰㐵换搰挰㤹㐱㝥㜳〳攷〶戴捡㠸㤰㈶㠳愹㡣㔱㡥挲㘱て愴㠱㥢㜸㤰㕥㜲愱㠴㠲㍤敡㘲㔸㝣㌷㜱摣挶ㄱ挸昵慥㙡㉢㕣㌰〲㕣㝦㜱昶戶ㄵ㑦搵㙡㌴㜷攱㥦摢ㄶ㔸挵搵㡤搰ㅣ摤搳㜶㈹㑢慤㠹昶摤㑤㙤ㄵ搱㘵挱㠳戳ㄳ挷㡤愰扡戲ㄸ慣㠷ㄷ户㝡㈵㠹挲㡦攰㡦搸昰敤戴㤹昳づ㉦愲慥㜱敦换ㄷㅣ昷愲愳收㔵昰㜹敢てㄴ㠲㉢㤴晤㥣㘴㌹昷㙦晣㔳㐹换ㄵ㝥㠸ㄱ户㌲㙤づ搰㜲㤰㜰ㅣ㤵㐲㘹㌰㠶㝣〶㥤挰㜶㙦摥ㅡ㈰㥤散㘹愳ㄳ㈵〸㜶〸挵㌹晦㤲ㄱ㡡昸〱搰㑡㘲〹㡦攴搸昳慦㠱昵挵昷㔱㐲㠴攳㌹ㄲ㈳㠵ㅢ㤱换㐰㥤ㄲ攴搱ㄵて㕥〸昹晦挱㔲捣捤ㅢ戲搳㝦㠱㤹挵昷摡㔱㜴㍤㔱昴摤づㄴ〹㕥〳㔱晣㝢㉦㌲㜱㉡㌰㍣晢㠲〲攱㕣搳捥〱昴㘵扦昰晢㍦㍣㠰捥㐵挴愱㙣㌴㠴摡㙥挶㜳搳㐴攸敢㌰ㄱㄸ扣㔷㈶挲㐹㘴〴愳昸愱㠹㄰昹㐰收㔱戰戹㠹挰搸㕥㠶㈱㤸〸戵㈶摣ㅡ㍣㠱㕤㘵搳㍦㜶ㅣㄷ㙦愵㡦㜸㍥㤴㤶㍦〳㡦搴搵㥤挵ぢ㠶㘷搸㝢㔵昹㌱㑦㐲㤹㜹㑢戸挹慤扡戰挷戵ㅢ搶愸㑥ㅢ昸㉡㘲㉦晢㡥㍦㘵㙢昷搷㠱愹㌰㠵敥㝢㔱ㄲ挵ㄷ攱㈹ㄱ㍣㌷攴摥戳攷ㅢ挷㝥晦昰攳㐷㜸㕢㉤愲搵挲㍥攴㝢〹搹搳㥥㐰㔰㌷㜱㔱攴㑡㝥㤸㜳ㄲ㥦㈸㔹慢㜵㌹㙤㜸捡ち昲㜵㍢捥㠶㠴㤷㈰捣㤰昸戶㠳㠹㠹㝢て愱㠹㌹搱收敥㔴ㅦ㌶㈹ㄷ攱㐴㘲攲捡愷ㄷ㠷つ㐵㔷㐵搶愳戵㔹昸ㄶ㔴搱ぢ㥣㐸摡㑡攴愹㤳㐹㠸㙦戶敢扡㐳搴㜵攱㐱㠶㘱晦㔸㑡㈱晥㐰ち㐹ㅥ㘴㜸㈱㐰㐹愹搳挸ㄴ㙥〳挸㠸慣戵㠷㜸改て搸ㄱ〲戲㜹改慦挷㡦㔸戰㡢挰㘲散㡢敦昵㐴㑢㕢㌴㔶㑤っ搵㉡㥢㘶ㄱㄹ㜵㜸㘱挱㘴㕣㥡戲㜴づ愲㜴换敥㈸扥㘴挸づ〳㙦㈱㘳ㄷ㙣晡摡捡昶㍤㑥〳㌷㍦愰㘷㡡㑡㘱㌸扢㔹㡣〳愹㡡搱㠵㑤换㘱ㄱ攱㜰㤸㙤㜶ㅡ㠸慡愰戳㥣扤㌸㤵㈲昸挷㉦㠵㔸㍦摥ㅡ晡捡昶ㅡ敡㌸愷ㅦぢ攴て昶搷昵ㄹ㡣㡤户㤲㘳㈰㘱户搴慡ㄴ㕥て㍦㠳㉥㕣㜴㑥攸慤慣㝡ㄶ㠷昰㈷收慣㍥慤㐳晦㌳㝡慤㌸敢㉣㝢㌳㡣㥤搲晦敦㐰挱愶晡㕦㌰昶愶㄰昹捥㈸挳㠷〲攳㈷㥢㠶㙣戸㈳昰㙣㈳㜸愳づ挶扡捡㌲攴ㅤ收ㄶ昱昱㙡㔸慤㈴㌸晣㕥昹昶慢ㄱ捤扥戴㙤〷扡ち㐰挶㠶ち㕦㠳〸敡摡㍦㉤户攲搳㙤昱〱㜴摣㜳搲慡㝡慥敦㥡挱搸㈲㠲扥㘳晣昶捣㠴捤㌳㈵扥搲㉥搴㙥挲㑥っ扥ㅢ㝤㑥捤㐳㘰㥦㤲挱㑢ㄵ㡢㘴㘴㘱㙢㤱っ㝥㠷㌴㤲〸㉦㔱㍢昸㔷㤸昷㌵㡣㍡㍥㕤㥤㠷慦㌳㘰搱戶㔰㜶愱挷戹晤㠶〶户づ㜷戴摥づ㝦㤰慣㑦㈰㌸愶㤶昰挰扢戹慦敤㝢㤰㙥ㅢ慤捤㘷换摥㝣㙥攵挲㌳挰改搶摥㤲㈶ㄹ扥㤳㕦㈴㤷昵ち㈱㉥敤ㅦ挱摦慤㍢㘸㌹摡㈸攸㍣晡愰㥢㡥戰昱㍡摣㘷㕢㠸㝥㥦㐳㔷㌱㐵㠰㥦㙥㐴ㄹ㍥〸㝡昹挸㡡攲㡢㔸ㄶㄹ〰昹㕣戱ち搰㥤慡㥦摥㠸慡㐷㘲㠱㉣㜸挶㈰㌹㤶挵攷搱㤰摢ㄵ㉥ㅢ㉣挱㘵ぢ㜵㤶㐰㕥㡦㝢㈰㥦ㄳ㍣㑢愸㠹㝣ㄶㅤ㥡ㄳ戱㔰摡㝤㈲㥦搹㘸㈲㠲㔶㠰㕡㘸㜲晣㤱㔸㡢攸㜵㔴敢㌶㠱㐳攰〲っ㔳㉣㔲搶ㄴ挳搰挲昷㠹ㄹ愴㕦㐶㝦㥦㍦昲㡢攷㤸晥㝡㐴㈸㐱㠸慡昴攴㈹〸搵攴㥦㑣㑥摥㐳㘹昷挹㍦戱搱攴㐷㈸㈳㌹ㄳ㍤〰ㄸ敡ㄳㄵ晣㔱㡢㘹㈰挳㝤攴㑦㥣㈳挰㉦㌵㡢ㄱ〳㈵慡敦㐵㘴搰㤷ㅢ慥㕡㕤㐲㈶敥㕢攰晡㌳㍥敥㔱昶ㄱ㉦㐲搲㤷㔳っ㥤戱挵㔰㉢㤶散挸ぢ扢㉤㘴〳㤶挴慦㘵扢㡡昴㘲㡦ㄱ㝥昱挱ㄸ㌱挷㡦挷㕦㑥㘹㔱捣〹㠴ㄱ㕡愴愴ㅦ㙥愴昸㐰摣昸摢捦戶㕣愶愸㐰〲昵㠴㡤㐹㘷慡昱晢攳挶〷昱㔵㤶㙡㤳攳つ〲愶攷攳挶愴㐷搵昸昱戸昱㕦づ敥㙤㌶㡥改㌰ㅣ戹㐰㈲挹戰㜵㤵昵㥦昸㐲㝢ㄸ捤ぢ㈶昵攷㠰ㄹㄶ㔳㜲慡搰㜱㕤㘹搰㐱㕣〶昱昰㡤昴ㅣ敥㌶攱ち〸㠴㙣昸扦㑡㌸㠱㍢㑦戳㐶㘰攰ㄳ攸㌵〴㥢㍤㕤㍤戱㜳搱㥣昷㔰搰㙦㥥昰㜱愶慡㙤㉢ㄲ㠱㌹㤰て昷㜷ㄳ愷㝣㠶改搸摡㡦㌸㐸愶昱づ㐹㙦捡㐳〵㔶昲攲扤㌱㘶㜳㡦戵㘸㐶㝦ㄴ挸㠱㜴〴㘴㐶㝦っ㌰っ挴昰戶㜲㙥㠴晣慦㤸晢扤慣㜸ㅦ挱攳〰㘵㐱㘶㈷ㅤㄴ摦て㌰ㅣ晦㡦㉡挶搶㤴扦㐴ㄳて挷㉦㑢㤲㤱晥㐱㜶昸㄰㐰ㅦ摣户㈲㈲挲戲晥㘱㤴㈴㕦㑡挱愱㕥晡㔱㔶㝣㡣攰〹㠰㜲㠱㤳摤昲慥㜱㑤㍤㙡慥㡦愳慢㜸㡣〰㍦晤挹㈸挳㠷〲昷攱捤摤㙤㘵ㅥ㠵攳て晢ㄱ敡㑣㝤挱㝦て扥挸㕦攷愲晢昰㍦㈴㈹㈸挳㍥慦扤愹户戱挸〴戴挹搵㙦ㄵ㥢晤㈲挶攱扡㕡ㄱㄴ㡥㐸愵㔲搲㡡㠲昸收㠲㠵㡢㌷昰㉤㠷㔵㠵㄰愴〱㔵攱㐴ㄵ㐷㔰愰㝦㤲㑤㠹㘳攲㐹晦ㄴ㥦㠸㕡戵㠹㥦㡥㌲㝣㄰挴慢敡晥㘰搴㍤㝥㈱㜱慤㉡慣戶ㄷㄲ晦慡㘲㈵昹挲愷㌸㤸㐲ㄶ㌲㘹慤㐴愴㈹ㅡ晡㍣㌲㐳㝤挳㥣摢晤昸㘹㤷㐴昵㕣敤摣戹㝦づ攷挷慥捤扦攳㙤㠳㑦㍤晦昳㍦㝣攲㔷敦㍡晣攷㝦㍤晤昴慦晥昸㠹攷晥昵愳攵挳㍦㝤收㤹㥦摣晢愵攷晥戰摢晣戲昶散㍦攷扥晣挸攴㠵㐷ㅥ㌲捦散㍢昶挸㍢ㅦ扣㙦㜲攱㡡昱扥扥晥晥㕢㐶㝦㜶捤慤㈳㡦㍤昴㍤昱攳摦㕥敤〸戵㕣扣㈰㍤つ㉥㕢㑤攳ぢ挸㘰ㅡ㥣昱换㍡つ㉥㔷㙤搴㜲戴㔱搳㈸㈸挱愷挱〹愸ち㈳㕤㌱昰ㅦ晡㠵戲㘷</t>
  </si>
  <si>
    <t>Decisioneering:7.0.0.0</t>
  </si>
  <si>
    <t>f12410cb-8654-4745-8b8f-f89e0f861aa4</t>
  </si>
  <si>
    <t>CB_Block_7.0.0.0:1</t>
  </si>
  <si>
    <t>Depreciation (unconditional)</t>
  </si>
  <si>
    <t>CoGS ratio</t>
  </si>
  <si>
    <t>growth</t>
  </si>
  <si>
    <t>EBIT</t>
  </si>
  <si>
    <t>Taxes</t>
  </si>
  <si>
    <t>CapEx</t>
  </si>
  <si>
    <t>Revenue1</t>
  </si>
  <si>
    <t>Project Life</t>
  </si>
  <si>
    <t>Tax rate</t>
  </si>
  <si>
    <t>Net Income</t>
  </si>
  <si>
    <t>OCF</t>
  </si>
  <si>
    <t>R&amp;D</t>
  </si>
  <si>
    <t>probability of approval</t>
  </si>
  <si>
    <t>probability of obsolescence</t>
  </si>
  <si>
    <t>FCF</t>
  </si>
  <si>
    <t>NPV</t>
  </si>
  <si>
    <t>WACC</t>
  </si>
  <si>
    <t>IRR</t>
  </si>
  <si>
    <t>Year</t>
  </si>
  <si>
    <t>Probability of Success</t>
  </si>
  <si>
    <t>㜸〱敤㕣㕢㙣ㅣ搷㜹摥㌳攴㉥㜷㤶愴㐸㡢昲㐵㡥㘳㌳㜶ㅣ㈷愶㑡㡢戲㔵摢㘹㔴㠵ㄷ敢攲㔰㈲慤愵攴〴㠹扢ㅡ敥捥㠸㈳敤捣搰㌳戳㤴攸ㅡ戰㤱㌸㐹㡢㌶〹㤰愴㐵摤戸慥㙡愴㙥搳㠷㈶㝤㐹㤳挶㉦〵ち戴㈸ㅣ愰て改㐳㠰㈰㜰㠳愲㝤㘸㔱〸攸㑢ㅥ〲愴摦昷捦捣敥散㉥㜷㐸慤敤㤶㉥㌸昲晥㍣㜳敥攷晣搷昳晦㘷㥣㔳戹㕣敥㤷㜸昸㤷捦㈰ㄳ㜷㤵㌷㠳搰㜴愶攷扤㝡摤慣㠶戶攷〶搳戳扥㙦㙣㉥摡㐱㌸㠰ち㠵㡡㡤昲㈰㕦〹散攷捣㘲㘵挳昴〳㔴捡攷㜲挵愲慥愱㥣㥤昰㌷㥥扣攸㙣㌵㌲〸戰㌲㍦户戴㝡ㄹ扤㤶㐳捦㌷て㑤㕥㠸摡ㅥ㥢㤹㤹㥥㤹㝥昸搱挳㡦㑤ㅦ㍥㌴㌹摦愸㠷つ摦㍣收㥡㡤搰㌷敡㠷㈶㤷ㅢ慢㜵扢晡〹㜳㜳挵扢㘲扡挷捣搵挳て慦ㅡ㡦㍣㌶昳挸搱愳搶攳㡦㍦㌶㠲愱㜳㘷攷攷㤶㝤搳ち摥愱㍥昳㥣昲㈳ぢ㘶搵收摡㑣搳户摤㑢搳昳㜳昸㉦㌵㝦扣㍤㍡㕤㕥㌳捤㤰㐳㥢扥改㔶捤㐰㐷挳㘱㘷㌶〸ㅡ捥㍡㌷㑦㜷㑥㘰愹㔵㈳〸昳捥扣㔹慦敢㑥搲㙢搱㔹挲摥搵㡤捤ㄱ愷㙣扡㠱ㅤ摡ㅢ㜶戸㔹㜰㔶搰㔱㙤搴㌹ㅦ㤸攷っ昷㤲㜹搶㜰捣扣㜳戲㘱搷〶愳㈷㌷昰㐰搲㐵㝡㘲戲晣改搹挰㤹㕦㌳㝣㤹㔱挰㡤挹愸㝢挲慦戶搷扤慦㜷扦㥣扡㡣挰㍥敦敦㕤て㈵ㄷっ扦㔹㜳慡㜷捤㜸昱敤㌳㜸愸㜷晤搴ㅥ戵户昹㐸敦㌶戲㤵敤戵搵㜰㑣摦戲愳㔸㡣㕥㈰ㄸ㈲㈸ㄲ㄰㠱㝡㠹㘰㤸㘰〴㐰つ晥㌷戸㈴摤㤰㐵㕡挵搰㉡慢㕡愵慡㔵㙡㕡挵搴㉡㤶㔶戹愴㔵搶戴㡡慤㔵㉥㙢㤵㉢愸㤳㍣挵愱㈱㉤㝥㝥晡敡戹扢捡捦摤戱昴攵换ㅦ晢挱ㅢ昷㥥㜹㘹㘴ㅦ㉡㍤ㄵ㑦㙡挱㌷慥㠲搴㕡㔴㝣㘴晡㌰晦㙤捦ㄵ㘰ち敢愸昵愸㌵㌳㔳㍢㝡搸㜸搸挸㜳㔹ㄹ挸㙦㈳㤴㜱搴ㅤ戱㥥戶摤㥡㜷㔵㜰㜷搷㥣ㄱ㤸慤㡤㥢㡡换收扣㠶㕢ぢ摥户㜵㘱㌹㌴㐲昳捥捥戲㔶㈷㕤捤捡㘰㉢㌳㤰昱敥敥㙣㜶挱愸㌷捣搹㙢㜶㔴晣晥㡥㘲㘷搹昷㔶㝢㤷㥥昰捤㘷㥢愵㕤㌳㥡㠵㔰摢㤰扥扢㔶ㄹㄵ㐵昳㥡㥣㕦昳〲搳㤵改㑤㌹换㜶昵㡡改㤷㑤㡡㐴戳㈶㑢扤㤵㐵㌱搷㑦㉤戹㔸㈸戸戵㜶㙦㍡搷㝡攲㕡〸㘶㌶㙢㤸敦扡改㠷㥢㉢挶㙡摤扣慤慤㑡㌴㈶ちづ戶㘵㥦昰慡㡤㘰摥㜳㐳摦慢户㤷捣搶㌶っ㐸㥡摡ㄹ慦㘶づづ收㐴㈸㐰攰づっ㈸㤵㝢戰㌷㉦〸㈲㔲㈸㈶㈳摦搱㑥㜶搳攷戰㍡慣愲㙥㤲㈶戵て㙥搳ㄹ攷㉢㌲㈶㠳〳㔳㙢愲晥攰愰ㅦ摥愶摢㈶收摥摤捡㥡㌶ㄱ慦晥㠹つ搳つ㑦ㄹ㙥慤㙥晡㤹摡㑦㜱㐶晡ㄸ㐰晥〶〴㐲捦摤愳慡㔳搷搴㘶晥慡㕤ぢ搷ち㙢愶㝤㘹㉤㐴ㅥ㌴㘴戱挸慤敤㝡昴㕢㤰愵敦㈷㤸〰㈸㤵㜲㠵〳慣㔴㈸攱挹攵㈹㥤㌲㜸戹㑤㤰戳㕤ㅢ㉦㡦㔸㈷散㝡㘸㐶㐲㜹捣〲㐶㈲慤㈶攸ㅢ㈵㠹晡㐶㌵㔲ㄸ〷慣㜹㔰愹㘱扢攱㘶㡢㙦扢戸㈴㈲愲㍤㔹戰敢㘴〱㐵㐱扢㍣挸攰㌵㄰㑤㠷㌴挸慥㥣㈲㈲戲㐱㠶㘶㐷捦敤㐴挶晡ㄹ㌲〲昵搳㐴挸摡㠷㝢换〸ㄲ㝢㌷㤱戲㔱㑦㝥摣㤳㘶㕢搹昲㤱㌴扢ㄵㅢ愷摦㐶㜰㍢挱ㅤ〴〷〱搴扦㐱挲㔱捡㈱摤晥攸敦挳扢㝥ㄷ挱晢〱㈰㥦㜴捡㥣㔸㔴搱㠶摡㠹ㅤ挹㝡愳戰㤳挵㈸㡥㐴ㄱ㉤攳愶㥤㌹敡〸愲㘳慢㜳㜷攸摡㐱搱戱ㅦ敡㑤㥢改攵㤰㈲㌳慡愶搷扡㑤搵昴㐶戰㙡㥦㝡敢ㅥ㌴搵㈷〹㍥〰㔰搲敦㈵㠴㜲愱挱扢㌳㡢㥥㈶攵㝢挲㉣㡡㡣愱㍥ㄵ㝣㑣挸㍣〲㘴〸戹慥攳换㥥つ㑤㜳㜰捡㝡捦摢搰㠷㝡昳㜷㡣昴づ扤戹愷㜷攸㉦扡㐹㉢晡㍥戰㤷晡㐹㑦ㅤ㜳㍦㡡昵てㄱ㍣〰搰愱㘳㜸晡扥㔹㑦㠱㤸挵㑥ち㜳晢改㜵ㄱ㉢㜷㘵㜳摤ㄴつ㌴㘲慤ㄸ晥㈵㌳㠴〷攳昴〲㙣㘱捦昷捤㍡づ戵㌵挹攰昹攵昶昶捣攰㠴敦㌹捣摦戳㤱㠳昷㠴㘲ㄸㅣ搴〶㜲ㅤ㌶㜲㠶慤㤹昲㌹愵㈸㠷㍡昸攱摥㐲㈲搵愸㥤扣搸㉥晢㝣戹㈷㐹晡㤰㈴ㅦ挱戶敡て〲㐰㑡愸㝦敥㈹㔱づ戱摡慦㐸戵㜶㡢㤵ㅥ扥㡣搳㐹㠷て戱㑢㡥っ㐷づ摢㌹昸て㠲㔱愷㙣㍢㑤㘱㌱散㉣㥢㝥ㄵ扥〵扢㙥㤶㈲户㉣㐵捤㥥慣㜸㡦挸㡡㠱㠱慥昳㜴㠶㝦㑤攸愴㐳㑡㘴㜲㝢㘶㘱挶㔹扣㐵㔴㜴㐳㔲愸㘴戸㠶㥡ㄲ㠸㤴挷扡㝢㈲愶てㄱ昳㄰㌶㑥㍦㑣㌰㐳㜰〴㈰晦㐳㐸㥡㥤㙥㍣挳㘱㐳ㅢ㜴㘹㔷㉡戹㈲搱㈰㉥挲㌷㝢ち慢愳ㅣ收㔷〹ㅥ〵攸㌰㝦攸㠰捣㈰㐴㐱㜹㡡㄰㈵㡣㘱㕤戰捤慢愴㠱㝤ㄶ〲㑢昳㡤㈰昴ㅣ㐶㤶㐶慤〵敦慣ㄷ㉥搸挱㍡㈲㔱ㄳ㔶㥣㜸㝡捤㜴㐱㕤㍥㙣㥦㡥㍣㙦㝤摤慣改㔶搹㙢㐰戴㥤㕥搸つ〷㜳㙣〷㙣㐹㌹㥢㙢ち㑦㝦攷㘳㜴愱戰搳攲㙦愵㌷㜶㐷摥㙦ㅥ晡挶㕡㍢扡㘲㠷㜵㜳搸㡡㤸㡥改愲㠵㕤㐴攴愰㌶㘴慤慣昹愶戹㌰㙡㥤昴敤㕡摤㜶㑤㈲〳㌶㈶㠳㜵㡢收㈵㐴〹㤶㍤挶〰㍤㜷搴㕡昱つ㌷㔸㌷ㄸ㔰摣摣摦昶㈶㘱㤱扣㌵㘷扢〱㠶ㄱ㉣㌲㍤㘶㤵搷扣慢㠸搸㌶ㅣ昷愴戱ㅥ散ち慣㤰攸愳㐷㔰愳㌴愵㘹慡愸ㄵ晢挵てて攴戹ㅣ㜹㙦㤰㐰㜰㤵换搳㘷㥥愱扤㘹搷挷㌱ㅡ摡改㥣搳〸愲㐷捤捣㠱㑣㈹㑣㑥搵ㅦ㘷㥢㡦〲㍣㜹昲晣改㔶㘴敥㙤挵慣昳昴昲㘷挸㜸㈱㡢㘶㈰㠴㍥扡㝤ㄱ愹㌰㡦㤴〳づ〴挶昹搶㐹㝥㈵㑢敡㤰晡昶戵㤲㈷㄰㐹ㅡ戱ㄶ㡤㔵戳㡥㜸戴㘳㠴晢愲ㄷ㥡戱㡥㔱て攲戲㜹捦㜱っ㤲ㄶ挹戲㕣㌵㐸挱戳㡤搰㍢㘳扢扡〵㈰昴ㄷ㘷ㄹ搷㤰㘵㕣㤳慣ㄱ敢ㅣ㐳㠳㤲㘶㕦摥㈵挳户挳㌵挷慥ㄶ昹挲昰摤慥愰㐹㌰㌹㈵㙦昲㈴㌲㘳戲挳㥡㍦て㤳㉤㤸〶扡愷㈱㐷戹㜵㐴㍦㈸㔷㔳〵晣㔳㝤㍡㤶㈰㘰挴㔳慡㝦っ扤攵攵㜶〴㐴㡥㍣㌷㤲㍢ㄸ㌷㕥㐰㑥㈴㠴㠸昵っㄲ㠱㔷㌰㈵攴改攲㉥㔸攷㕤㍢〴昶㠸戱ㄳ㜶戸㄰〰攵〰㐸捡昱昶㑥挱㙡慡搱㔴㔳㉢摣搳㕤搴愶㈶敥敥㉥㑦敢㡤て㙥㔱ㅣ㘹㤴㤴㈲搹慥㤲㘸㤶㉤收戸㥢㔴㡤ㄲ挵㥤㘸ㅢ㤵攵㌶㙤敤㍢愵挸摢㔰㑣㐲㌳㌹晤搷㠵㔰㄰攸㡤㜵ㄴ㝤昶搹攴㤱㡡搸搰〶㈸㔱㑦㐵㜹愳㜱㐸昰㌴慥㥤搴捣㔲晣〶晥摥ㄷ㈷㤷ㅡ㘱㕢㠹㜱㙤㈲㉥㤹慤搷㤷㕣㔸〹㔵挳慦敤ㄲ㤶挶摡㈲つ㈳摣搹慦昶㡦戶㌷挵㠸㌱ㅢ㌲㉣㤲攱〷〶ㅢ㠲戹㔲ㄱ㔵㕡㘷愳摣敡㘶㜶㤱㙦㘷㑣挳ㄵっ㤴挳摡㠲戹㈱㘶㔸换㤲㥦㤰〶捤搳愲挸㔱摤㥡㕤つ愰搲㐳捡昱㌸㈵っ慥㕢攷攸㤶挲㈵〶㠸摤㌸戵㕣つㄱ摡㙤㜶挰㤳挱敥挱づ㜶㈴ち㥤搰㍡愳〴㉤㘴㄰㙥晢㈲挸㍢㝤㘲ㄴ㠲搴㤲攷扦㡥慢㍦㝣㤹捦户㡥攷㤲㐴捣㐴っ㜷㘵㔸て㐰㙥㍡㌲㐹㉥㥡㐸〲收㤱㘴ㄳ愱㌵㤲攴搱挴ㄸ愵挹攷㠷戸挵挳㔸搶ㄸ搹愶㡥㝢㙥愱つ㙤㕡摦摣㘷㥤㜶慢昵㐶捤ㄴ㔵㥣挸㙡搱挸扢〲㕦㜲〵㌰攲愶㡣㝤㠹㌷攵㌴㡥㔲㕣㌲㤱搴扦摤慤ㅦ㐷㜳ㄱ㜲攸㈳㔲㝤っ㐰㘶戸攵㈴㈰搶㜵㑦㠱昶攱晥搶〵〶戹㍣〷㤱搶㤵㐵㔹戶㠸晢㜸捤㈸戲㜰㕢慡摡愲户攸搱㘶㑦㘵㥤戲愳慣㕤㠱㈳慣㌳ㄲ㜸㠵〲㡣㤱㍥戹㠳㥤攴㙥挴搱摤ㅢ㉦挸㙢敥〶㔰㈱ㄸ㔰㡣昱昲ㄴ㤴挳慥㠲㤱㘸㜰㙢㉤慢㕢㌱晡㑢换㕢㥦〵㔰っ〳搳愰㐵捤挸挰㤹㐷㝡㝢〳攷ㅥ搴捡㠸㤰愶㠳愹㡣㔱㑥挰㘱て愴㠱㥢㜸㤰㕥昱愰㠴挲〳㜲㌱㉣戹㥢㌸攵攰〸攴昹户㜵㘴㉥ㅢ㈱慥扦戸〷㍢戲㘷㙢㌵㥡扢昰捦敤ち慣攲敡㐶㘴㡥ㅥ攸戸㤴㈵㙢愲㝤㜷㕦㐷㐱㝣㔹昰挸挲昴㈹㈳慣慥㤵挳捤攸攲㔶扦㈴㤱㝦〳晥㠸㉤㐷愷捤㍣攸昲㈲敡〶昷扥㜴挵昵慥扡㌲慦㝣挰㕢㝦愰㄰㕣愱ㅣ攲㈴㑢戹㕦攲㥦㍣㕡㉥晦〳昴戸㤳㘹戳㠳㤶㠳㠴晤挸ㄳ㐹㠳㐹愴㌳攸〴戶㝢昳搶〰改攴㐰〷㥤㠸㈰搸㈳ㄴ昷搲㍢㐶㈸敡㙦㠰㔶ㄲ㑢㜴㈴挷㥥扦づ搶㔷摦㐷づㄱ㡥昷㔸㡣攴㍦㠰㔴〶敡㐴㤰挷㔷㍣㜸㈱攴晦て㤶ㄲ㙥摥㤲㥤晥ㄷ㤸㔹㝤慦ㄳ㐵㜷ㄳ㐵㝦摤㠵㈲挵㙢㈰挲扦㑦㈲㤱㍣㜹㠶㘷㙦㉡㄰捥㌵敤ㅤ㐰摦昵ぢ扦晦㠷〷搰挵㤸㌸挴㐶㐳愸敤㝥扣㌷㑤㠴㠱㉥ㄳ㠱挱㝢㌱ㄱ捥㈰愱ㄸ挵㡦㑣㠴搸〷戲㠴㡣敤㑤〴挶昶㌲っ挱㔴愸㌵攵搶攰〹散㌶㠷晥戱㔳戸㜸㙢〶㠸攷㐳㘹〵昳昰㐸摤摥㥤扤㙣昸㠶㜳㔰昲㑦晡㈶㤴㤹扦㠲㥢摣搲㠴㉤敥摣戲㐴ㅡ㙤攱慢㐸扣散㝢晥㤴㥤摤㕦〷愶愲㈷㜲摦慢愲㉡扣つ㑦㠹攲戹㈱昷㥢〷晥昲攴扦㍣昷搲㜱摥㔶㡢㘹㌵晦㈰搲晤㠴散㘹㑦㈰愸㥢扡㈸㜲㉢㍦捣㌹㠳㑦㤴散昵扡㌹㘷昸㘲〵〵扡㤳㈴㈳挲㑢ㄱ㘶㐴㝣扢挱挴挴扤㠷挸挴㥣敥㜰㜷捡㠷㑤攲㈲㥣㑥㑤㕣㝣㝡㐹搸㔰昵㔴㘴㝤㕡㥢昹敦㐰ㄵ摤攴㐴摡慤㐴㥥㍡昹㈸昵敤㑥㕤㜷㤴扡㉥㍡挸㌰散㥦㐸㈹挴ㅦ㐸㈱改㠳っ㉦〴㠸㤴㍡㠷㐴晥㈱㠰㡣挸㕡㘷㠸㤷晥㠰㍤㈱㘰㌶㉦晤昵昹ㄱぢ㜶ㄱ㔸㑣㝣昱晤㥥㘸㘹㡢㈶慡㠹愱㕡戱㘹捡㐸挸攱㠵ㄹ㌳㐹㙥㥢愵㜳〴戹㍢㜶㐷㜱㤰㔱㈷ち扣㐵㡣㥤㜷攸㙢㉢㌹㑦戸つ摣晣㠰㥥㈹㠸挲㜰昷㌳ㅢ〷㔲㠹搱㐵㔵㑢㔱ㄶ攱㔸㤴㙣㌶ㅡ㡥㡢愰戳摣㠳㌸㤵㈲昸挷㉦㠵㔸㍥搵敡晡搶捥ㄲ敡㌸㜷〸ぢ攴て昶搷摤ㄹ㡣㡤㔱挹㌱㤰戰㍢慡㔵㡣慥㠷㥦㐷ㄳ㉥㍡愷昴㔶㔲摥搵㔱晣㐹㌸㙢㐰敢搲晦㡣㕥ぢ㘷㕤㘰㙢㠶戱摢昴晦㈷㤱戱慤晥㔷㡣扤〹㈲㍦ㄵ㈷昸㤲㘷晣㘴摢㤰つ㜷〴㥥㙤〴㙦攴㘰慣㑢㤲㈱敦㈸㔵挶挷慢㔱戱㐸㜰昸扤〶㍢慦㐶㌴摢搲戶ㅤ敥㈹〰ㄹㅢ捡扦づㄱ搴戳㝤扢摣㑡㑥户㠵㑦愳攱㠱㌳㜶搵昷〲捦ち㈷换〸晡㑥昲摢㌳ぢ㌶捦慣晡㘶愷㔰扢て㍢㌱昲っ摡㥣㕤㠲挰㍥㙢㠶敦㔴㉣㤲㤱㠵㥤㐵㌲昸ㅤ搲㜸㉡扣㐴敤㄰摣㘲㍤搵㌰敡昸㜴㜵〹扥捥㤰㔹扢㐲搹㐵ㅥ攷捥ㅢㅡ摣㍡摣搱晡〴晣㐱㘶㝤ㅡ挱㌱㔹挲愷㥦攱扥㜶敥㐱㝢摤㜸㙤〱㙢昶攷㜳㉢攵㕦〳㑥㜷㌶㑡㍢挹㜰㑣㝥㤱㕣搲㉢㠴戸戴㝦ㅣ㝦㜷敥愰㘵㙦ㄳ愰昳昸㠳㙥㍡挲愶敡㜰㥦敤㈰晡㝤ㄱ㑤搵㉣〱㝥扡ㄱ㈷㌸ㄹ㐵㉦ㅦ㔹㔱扤㡡㘵㤱〱㤰捥ㄵ慡〰扤愹晡㤵慤愸㝡㍣ㄱ挸㡡㘷っ㤲㘳㐹㝤〳ㄵ戹㕤搱戲挱ㄲ㕣戶㤲戳〴搲㝡搲〲改㥣攲㔹㐲㈶昲〷㘸搰㥣㠸㡤摣摥ㄳ昹晤慤㈶愲㘸〵挸㐲搳晤㡦㈷㕡㐴慦愳㔸㜷〸㕣〲て㘰㡣㘲㤱戲愶㄰㠵ㄶ扥㑦捣攰昹愷昸敦㕢挷㝦昸㈶㥦晦㍣慥㐴㄰愲愸㝤昲ㄴ㠴㌲昹慦愴㈷敦㈳户昷攴扦戴搵攴挷㈹㈳㌹ㄳ㍤〴ㄸㅤ㔰ㄵ晣㤱挵㌴㤰攰㍥昲愷㉥ㄲ攰搷㌶㡢㜱㈲㔶摡㕥㐵〲㙤戹攱㔲敢ㅡㄲ㐹摢㍣搷㥦昱㜱㡦搸㐷扣〸㐹㕦㑥㈱㜲挶ㄶ㈲慤㔸㜴㘲㉦散慥㤰つ㔸ㄲ扦㤶敤㈹搲ぢ㝤㐶昸搵ㄷㄳ挴㥣㍡㤵㝣㌹愵挵㌱㈷㄰㐶㘴㤱㤲㝥戸㤱敡ぢ㐹攵扦晡㙥换㘵㡡〲㍣愰㥥愸㌲改㑣㉡㝦㍥愹㝣〴㕦㘵㐹㥤ㅣ㙦㄰昰㜹㉢愹㑣㝡㤴捡㉦㈵㤵晦攳挸挱㘶攵㠴づ愳㥥昳㈴㤲っ㕢㔷慣晦搴ㄷ摡㘳愸㥥户愸㍦㠷慤㈸㥢㤲㔳㐲挷㜵搱愰㈳戸っ攲攳ㅢ改㐵摣㙤挲ㄵ㄰〸搹攸㝦㤵㜰ㅡ㜷㥥ㄶ㡣搰挰㈷搰ㅢ〸㌶晢扡扣戱㜱挱㕡昲㤱㌱㘴㥤づ㜰愶慡敤㉡ㄲ㠱㌹㌰ㄸ敤敦㌶㑥昹っ搳戱戵ㅦ㐹㤰㑣攳ㅤ㤲晥㤴㠷〴㔶〶搵㘷ㄳ捣收㕥㙣搱㡣晥〲㤰〳改〸挸㠴晥㈲㘰ㄴ㠸攱㙤攵摣㌸昹㕦㤸晢戳㉣昸ㅣ挱㑢〰㈵㐵㘶㈷ㅤㄴ㍥て㌰㤶晣㡦㉡㈶㌷挴㕦愲愹攷㤲挱搲㘴愴㝦㤱つ㝥ぢ㘰〰敥㕢㈵㥢㠴㑢〹晡㙦㈳㈷㍤㈸〵㠷っ晡㍢㉣昸㕤㠲㉦〱㤴昲㥣散㡥㜷㡤㙢敡㔳㜳㝤ㄹ㑤搵㡢〴昸改㕦㠹ㄳ㝣挹㜳ㅦ㝥慤户慤捣愳㜰昲㘱㍦㐲㥤㙤㕦昰㍦㠱㉦昲㌷戹攸〱晣て㐹昲㘲搸て㙡ㅦ敤慦㉦㌲〱㙤㜲昹慤㘳戳摦㐶㍦㕣㔷㉢㠲挲ㅥ愹㔴㡡㕡㐱ㄱ摦㕣戰昲㌰〲㐷㌹㈶〵㑡㤱〶愴挰㡤ぢ㡥㈳㐳晦ㅡ慢ㄲ挷挴㤳晥㜵扥ㄱ戵戲㠹扦㠷〴搷捥㥦㈲㕥愵昹攵戸㜹㌲㈰㜱㉤〵㜶挷㠰挴扦ㄴ慣愵〷㝣㤹㥤〹戲㤰㘸搷㑡㐴㥡搰搰㌷㤰ㄸㅤㄸ攳摣㥥挶㑦扢愶慡ㄷ㙢ㄷ㉦晥㝣㙣㜰昲捥挱㑦㝥㝣攴攵户晥昱㘷㕦晤搱㘷㡥晤晢㉦㕥㜹攵㐷晦晡搵㌷㝦昱挶敡戱扦㝦敤戵扦㝢昲㡦摦晣搹㝥敢扡昶摤㥦㉦㕥㝦㝥收捡昳捦㕡攷ㅦ㍣昹晣愷㉥㍦㌵戳㝣换搴挰挰搰搰〳ㄳ晦㜰挷㠷挷㕦㝣昶㝢敡㙦㝦㝣扢慢㘴戹ㄸ㐰㝦㠵愳挴扦㜱㉥㕢愶昱㐷㉣㝡ㄵ㘰㔴ㅢ攳戴摦搵戹㜰捤戲㕢㐶扣㕢㜳挸㈸慡摣㌸攷㈶搳戹㡥㠴晥㈷〰愳㥡攲搴愴昶㙦戴搷㔶㥣慥ㄴ㍣ㄳㄷ昰捥慡晥㑤㠰晣㜵㠰㡣㙢慥㉤昹㐵㝤慥换㐱㤷㤲慣晢戰㝢㑢㝣㈱㘰慡㔹㘷㝦㌳愷㜹挶摤搷捣㤲㘳敢捤ㅥ㜳戱㘲㉥㍡㜷㙦㙦㕥攳㈱㍡ㄱ戵㐵戵攳㡡昱㔱昷㑦搹㍢ㅥ愵㌷㔳昲慡戸挳搷昱搳㕦〷㈰ㅦ愸㔶㑡㕥ㄵ㜷㔳搸攵捦㤰挸戳昹づ〶㘷搳㍥㐵摢㥦愳愹攲㙣㌸㤴晥㉤扥㜱㘴昶愸晦〵〰ㅦ㤹㤹㔴挴㑢㌳㔷㑡愴㐱㘷敥㜸搲㜰昸㝦〰㙣ㄹ㐲っ</t>
  </si>
  <si>
    <t>Real Option Modification</t>
  </si>
  <si>
    <t>CapEx 1</t>
  </si>
  <si>
    <t>CapEx 2</t>
  </si>
  <si>
    <t>Depreciation</t>
  </si>
  <si>
    <t>If fails</t>
  </si>
  <si>
    <t>Expected NPV</t>
  </si>
  <si>
    <t>Given</t>
  </si>
  <si>
    <t>Solution Legend</t>
  </si>
  <si>
    <t>Investment cost (today)</t>
  </si>
  <si>
    <t>Project life</t>
  </si>
  <si>
    <t>Required rate of return</t>
  </si>
  <si>
    <t>Solution</t>
  </si>
  <si>
    <t>Cash flow estimation</t>
  </si>
  <si>
    <t>Investment</t>
  </si>
  <si>
    <t>EBITDA</t>
  </si>
  <si>
    <t>Less:  Depreciation</t>
  </si>
  <si>
    <t>Additional EBIT</t>
  </si>
  <si>
    <t>Less:  Taxes</t>
  </si>
  <si>
    <t>NOPAT</t>
  </si>
  <si>
    <t>Plus:  Depreciation</t>
  </si>
  <si>
    <t>FCF</t>
    <phoneticPr fontId="2" type="noConversion"/>
  </si>
  <si>
    <t>Analysis</t>
  </si>
  <si>
    <t>MACRS Schedule</t>
  </si>
  <si>
    <t>Fosbeck's Automation Project</t>
  </si>
  <si>
    <t xml:space="preserve">Annual labor costs savings </t>
  </si>
  <si>
    <t>Annual waste disposal cost savings</t>
  </si>
  <si>
    <t>Annual Byproduct sales</t>
  </si>
  <si>
    <t>Value given in problem</t>
  </si>
  <si>
    <t>Formula/Calculation/Analysis required</t>
  </si>
  <si>
    <t>Scenario Analysis</t>
  </si>
  <si>
    <t>Scenario</t>
  </si>
  <si>
    <t>probability</t>
  </si>
  <si>
    <t>Base</t>
  </si>
  <si>
    <t>Basic Analysis (All numbers in $ Mil)</t>
  </si>
  <si>
    <t>Byproduct Sales</t>
  </si>
  <si>
    <t>Goal Seek, Scenario or Data Table cell</t>
  </si>
  <si>
    <t>Breakeven</t>
  </si>
  <si>
    <t>Breakeven byproduct sales</t>
  </si>
  <si>
    <t>Evaluating two outcomes Separately</t>
  </si>
  <si>
    <t>If approved</t>
  </si>
  <si>
    <t>SGA Pharmaset</t>
  </si>
  <si>
    <t>SGA Fosbeck</t>
  </si>
  <si>
    <t>Pharmaset probability of approval</t>
  </si>
  <si>
    <t>Pharmaset PPE</t>
  </si>
  <si>
    <t>SGA if acquired</t>
  </si>
  <si>
    <t>Value if acquired</t>
  </si>
  <si>
    <t>2a62b937-bf2c-4a11-bfb5-be42818d1d60</t>
  </si>
  <si>
    <t>㜸〱敤㕣㕢㙣ㅣ㔷ㄹ摥㌳摥㕤敦慣敤搸㡤搳㑢㑡㘹㕤㑡㈹慤㠳ㅢ愷つ㙤㠱㄰㝣㘹㉥挵㠹摤搸㐹㡢〰㙤挶扢㘷攲㘹㜶㘶摣㤹㔹㈷㉥㤵㕡㐱戹〹㑡愵㜲ㄱ㠵㜲㔱㠵㤰㜸攱㈲㈴慥㝤㐱㐲㙡㠵㡡挴㐳㜹㐰攲愱㈰挴㐵㈰ㄴ㠹ㄷㅥ㤰攰晢捥捣散捥散㝡挷敥戶〵ㄷ昹愴晢晢捣戹捤㌹攷扦㥥晦㍦搳㥣挸攵㜲晦㐶攲㕦愶㍣㌳搷㉣慥晢㠱戴㈷㘶摣㝡㕤㔶〳换㜵晣㠹㈹捦㌳搶攷㉣㍦攸㐳㠳㘲挵㐲扤㕦愸昸搶㐳戲㔴㔹㤳㥥㡦㐶㠵㕣慥㔴搲㌵搴㜳㄰晥㐶攲〷㥤扤〶昳〰㑢㌳搳昳换て㘰搴挵挰昵攴扥戱㌳㘱摦㐳㤳㤳ㄳ㤳ㄳ户摤戱晦捥㠹晤晢挶㘶ㅡ昵愰攱挹㐳㡥㙣〴㥥㔱摦㌷戶搰㔸慥㕢搵昷捡昵㈵昷扣㜴づ挹攵晤户㉤ㅢ户摦㌹㜹晢挱㠳收㕤㜷摤㌹㠸㔷攷㑥捥㑣㉦㜸搲昴㕦愵㌱ぢ㥣昲敤戳戲㙡㜱㙤㔲㝡㤶㜳㙥㘲㘶ㅡ晦㈵收㡦愷㍢㈶ㄶ㔷愴っ昸㙡改㐹愷㉡㝤ㅤㅤ〷散㈹摦㙦搸慢摣㍣摤㍥㠲愵㔶つ㍦㈸搸㌳戲㕥搷敤㜸搴㤲㍤㡦扤慢ㅢ敢㠳昶愲㜴㝣㉢戰搶慣㘰扤㘸㉦㘱愰摡㤰㝤摡㤷愷っ攷㥣㍣㘹搸戲㘰ㅦ㙤㔸戵㝣㤸㜲㝤㌷挵㐳㈴㈷愶㤶㍦㌱攵摢㌳㉢㠶愷㘶攴㜳㘳㌲摡ㅥ昱慡改戶㌷㜴ㅦ㤷㔳㔷㙦攰㤸㌷㜶㙦㠷㥡㌳㠶搷㙣㌹摥扤㘵戴昸昴っ㙥敤摥㍥戱㐷改㍥㌷㜷敦愳戶㌲摤㕡っ㐴昴慤㜶ㄴ㡢搱㡢〴晤〴㈵〲㈲㔰㉦ㄳっ㄰っ〲㠸晣㍦挰㈵挹㡥慣搲㉡㠶㔶㔹搶㉡㔵慤㔲搳㉡㔲慢㤸㕡攵㥣㔶㔹搱㉡㤶㔶㜹㐰慢㥣㐷㥢㌸㤵晡晢戵㈸㍤昷晣搸扢ㅢ摦扦改挴搳搶㤷晥昲攷㕦扤晤㙤㠳扢搰攸摥㘸㔲戳㥥㜱〱愴搶愲攲〳ㄳ晢昹㙦㜳慥〰㔳㤸〷捤㍢捣挹挹摡挱晤挶㙤㐶㠱换捡㐰㝥㡡㔰㐶搰㜶搰扣捦㜲㙡敥〵㠵扢㙢愶つ㕦戶㌶㙥㍣慡㥢㜶ㅢ㑥捤㝦挳挶㤵㡢㠱ㄱ挸慢摢敢㕡㠳㜴㜴㕢〴㕢㐹㕦扤敦摡昶㙥㘷㡣㝡㐳㑥㕤戴挲敡㌷戶㔵摢ぢ㥥扢摣扤昶㠸㈷ㅦ㙣搶㜶捣㘸ち㐲㙤㑤㡤摤戱捡戰㉡㥣搷搸捣㡡敢㑢㐷㑤㙦摣㕥戰慡攷愵户㈸㈹ㄲ㘵㑤㉤昵㜲㔶㐵㕣㍦㍥敦㘰愱攰搶摡㥢㤲愵收摤ㄷ〳㌰戳慣㘱扥慢搲ぢ搶㤷㡣攵扡扣㈲搵㈴㝣㈷㉡昶愶㡡㡦戸搵㠶㍦攳㍡㠱攷搶搳㌵㔳戵㌵〳㤲愶㜶挲慤挹㝣㍥愷㠴〲〴㙥㕦㥦㄰戹㕢扡昳㠲㐲㐴〲挵㘴攴慢搲㘴㌷㜱ち慢挳㉡敡㤲㌴愹扤㜹㤳挱㌸㕦㈵㘳㌲㌸㌰戱㈶敡て扥昴慤㥢っ摢挴摣㙢摢㔸搳㐶愳搵摦扤㈶㥤攰㤸攱搴敡搲换搴㝥㠲㌳搲㠷〱ち㤷㈰㄰扡敥ㅥ㔵㥤戸㈸搶ぢㄷ慣㕡戰㔲㕣㤱搶戹㤵〰㘵搰㤰愵ㄲ户戶㈳改㤷愱㐸摦㑤㌰ち㔰㉥攷㡡㝢搸愸㔸㐶捡ㄵ㈸㥤㌲㜸㌹㈵挸搹㉦挵换㠳收ㄱ慢ㅥ挸㔰㈸て㥢挰㐸愸搵ㄴ晡㠶㐸愲㥥㔱つㄵ挶ㅥ㜳〶㔴㙡㔸㑥戰摥攲摢づ㉥〹㠹㘸㐷ㄶ㙣㍢㔹㐰㔱㤰㤶〷ㄹ扣〶愲㘹㤳〶搹㡤ㄳ㐴㐴㌶挸搰散ㄸ㌹㑤㘴㙣㥦㈱㈳搰㍥㐹㠴㙣扤扦扢㡣㈰戱㜷ㄲ㈹㍢㜵攵挷ㅤ㘹戶㤱㉤ㅦ㑡戳换戱㜱晡ㄵ〴㔷ㄲ㕣㐵戰ㄷ㐰晣ㄱㄲ㡥㔲づ昹㜴搲摦㠰㘷晤ㅡ㠲㌷〲㐰㍥改㤴㌹㤱愸愲つ戵ㄵ㍢㤲敤㠶㘰㈷㉢愳㌸ㄴ㐵戴㡣㥢㜶收㤰慤㄰ㅤ㔹㥤摢㐳搷收㤵㡥㝤㑢㜷摡㑣㉥㠷ㄴ㤹搱㌴戹搶㑤㥡㈶㌷㠲㑤㝢搴㕢搷愱慢㍥㐶㜰㍤㐰㔹㝦ㄳ㈱㤴ぢつ摥慤㔹昴㌴㈹㕦ㄷ㘶㔱㘸っ昵愸攰㈳㐲收ㄱ㈰㐳挸㜵ㅣ㕦㜶㙣㘸㥡㠳攳收敢摥㠶摥搷㥤扦㈳愴户改捤ㅤ扤㐳㝦搱换戴愲㙦〰㝢㠹摦㜶搵㌱㌷愲㕡㝦ぢ挱㑤〰㙤㍡㠶愷敦㤷敢㈹㔰㘶戱㥤挰摣㙥㝡㕤㤴㤵扢戴扥㉡㤵〶ㅡ㌴㤷っ敦㥣っ攰挱㌸㍥ぢ㕢搸昵㍣㔹挷愱戶愶ち㜸㝥戹㌲㕤攸ㅦ昱㕣㥢攵㍢㌶戲晦扡㔰っ昹扣搶㤷㙢戳㤱㌳㙣捤㠴捦㈹㐱㌹搴挱户㜵ㄷㄲ㠹㑥㘹昲㘲扦散昳攵㡥㈴改㐱㤲摣㡣㙤搵㙦〱㠰㤴㄰扦敥㉡㔱昶戱搹摢㔴戳戴挵㑡て㕦挶改愴捤㠷搸㈱㐷〶㐲㠷敤㌴晣〷晥㤰扤㘸搹㑤㘱㌱㘰㉦㐸慦ち摦㠲㔵㤷攵搰㉤㑢㔱戳㈳㉢㕥㈷戲愲慦慦攳㍣㥤攱㕦㔳㜴搲㈶㈵㌲戹㍤戳㌲攳㉣摥㈲㉡扡㈱㈹㔴㌲㕣㐳㑤〹㐴捡㘳摢ㅤㄱ搳㠳㠸戹ㄵㅢ愷敦㈷㤸㈴㌸〰㔰昸㈵㈴捤㔶㌷㥥攱戰晥㌵扡戴㉢㤵㕣㠹㘸㔰㉥挲ㄷ扡ち慢㠳㝣捤摢〹敥〰㘸㌳㝦攸㠰捣㈰㐴㠵昲〴㈱慡㌰㠶㜹挶㤲ㄷ㐸〳扢㑣〴㤶㘶ㅡ㝥攰摡㡣㉣つ㤹戳敥㐹㌷㤸戵晣㔵㐴愲㐶捤㈸㜳摦㡡㜴㐰㕤ㅥ㙣㥦戶㌲㜷㜵㔵搶㜴㜳搱㙤㐰戴ㅤ㥦摤づ〷㜳㙣〷㙣㐹㜵㌶搷〴㔲㙦攷㘳っ㈱戰搳捡摦㑡㙦散㤶扣摦㍣昴つ户㜶㜴挹ち敡㜲挰っ㤹㡥昹㤲㠹㕤㐴攴愰搶㙦㉥慤㜸㔲捥づ㤹㐷㍤慢㔶户ㅣ㐹㘴挰挶㘴戰㙥㑥㥥㐳㤴㘰挱㘵っ搰㜵㠶捣㈵捦㜰晣㔵㠳〱挵昵摤愹㈷ㄵㄶ㈹㤸搳㤶攳攳㌵ち㡢捣て㥢㡢㉢敥〵㐴㙣ㅢ戶㜳搴㔸昵户〵㔶㐸昴㘱㔲愸ㄱ㥡搰㌴㔱搲㑡扤攲㠷〷昲㕣㡥扣㤷㈷㔰戸捡ㄵ攸㌳捦搰摥戴敢愳ㄸつ敤㜴捥㘹㄰搱愳㘶㘱㕦愶ㄴ㈶愷敡㜷戱捦㍢〰敥㌹㝡晡㜸㉢㌲昷㡡㘲搶〵㝡昹㌳㘴扣㈲㡢㘶㈰㠴㍥扡㕤㈱愹戰㡣㤴〳づ〴挶昹搴㑥㝥㘵㔳戵㈱昵敤㙡㘵㡦㈰㤲㌴㘸捥ㄹ换戲㡥㜸戴㙤〴扢挲〷㥡戱戶㔱昷愳扡ㄹ搷戶つ㤲ㄶ挹㜲戱㙡㤰㠲愷ㅡ㠱㝢挲㜲㜴ㄳ㐰搱㕦㔴㘴㕣㐴㤱㜱㔱ㄵつ㥡愷ㄸㅡ㔴㜹㡥攵㥥㌳㍣㉢㔸戱慤㙡㠹てっ摦㙤ぢ㥡〴㤳㔳昲挶㈹㤶ㄹ㘳㙤搶晣㘹㤸㙣晥〴搰㍤〱㌹捡慤㈳晡㐱戹㥡㈸攲㥦攸搱戱〴〱愳㍣愵晡扢㌰㕡㐱摤㡥㠰挸㔱改㔲㝣〷攳搲㈳㈸〹㠵㄰戱㥥㐱㈲昰ち㈶㠴㍣㕤摣㐵昳戴㘳〵挰ㅥ㌱㜶挴ち㘶㝤愰ㅣ〰㔹㜵扣扤㕡㘱㌵搱㘹扣愹ㄵ慥敢慣㑡愹㠹㙢㍢敢㤳㝡攳捤ㅢ㔴㠷ㅡ㈵愱㐸㌶㙢愴㌴换〶㜳摣㑥慡㐶㈸挵ㅤ㙢ㅢ㤱攵㌶㙤敤㍢愵挸㉢㔰㑣㡡㘶㜲晡扢ㄵ愱㈰搰ㅢ改㈸晡散戳挹㈳ㄱ戱愱つ㔰愶㥥ち换㠶愲㤰攰㜱㕣㍢愹挹㜲昴〴晥摥ㄵ㘵攷ㅢ㐱慡挶戸㌸ㅡ搵㑣搵敢昳づ慣㠴慡攱搵戶〹㑢㘳㙤愱㠶㔱摣搹慢昶て户㌷挱㠸ㄱㅢ㌲㉣㤲攱〷〶ㅢ㠲戹ㄲㄱ㔵㕡㘷㐳摣敡㘶㜱㠹㑦㈷愴攱㈸っ㉣〶戵㔹戹愶捣戰㤶㈵㍦慡㍡㌴㑦㡢㑡㡥敡收搴戲て㤵ㅥ㔰㡥㐷㌹挵攰扡㜹㡡㙥㈹㕣㘲㠰搸㡤㜲ぢ搵〰愱摤收〰㍣ㄹ㙣ㅦ散㘰㐷挲搰〹慤㌳㑡搰㘲〶攱愶ㄷ㐱摥改ㄱ愳㄰愴愶㑡㝦㍦㉣扥昴ㄴ搳户づ攷攲㑣挴㐴っ㜷㘵㔸て㐰㙥㌲㌲㐹㉥ㅡ㡤〳收愱㘴㔳㐲㙢㌰㉥愳㠹㌱㐴㤳捦ぢ㜰㡢㠷戱慣㘱戲㑤ㅤ昷摣〲ぢ摡戴扥扥换㍣敥㔴敢㡤㥡㔴慡㌸㤶搵㑡㈳㙦ぢ㝣愹㉢㠰㈱㌷㘵散㑢戴㈹挷㜱㤴攲㤲㠹愴摥敤㙥晤㌰扡㉢㈱㠷㌱㐲搵挷〰㘴㠶㕢㑥〵挴㍡敥㈹搰㍥摣摤扡挰愰㉥捦㐱愴㜵ㄴ㔱㤶捤攱㍥㕥㌳㡡慣戸㉤搱㙣捥㥤㜳㘹戳㈷㡡㡥㔹㘱搱戶挰ㄱ搶ㄹち扣㘲ㄱ挶㐸㡦摣挱㐱㜲㤷愲攸敥愵㐷搴㘳敥ㄲ㔰愱㌰㈰ㄸ攳攵㈹㈸㠷㕤〵㈳搱攰搶㕡㔶户㘰昴㤷㤶户㍥〵㈰ㄸ〶愶㐱㡢㤶愱㠱㌳㠳晣收〶捥㜵㘸㤵ㄱ㈱㑤〶㔳ㄹ愳ㅣ㠵挳ㅥ㐸〳㌷昱㈰扤攴㐲〹〵㝢搴挵戰昸㙥攲戸㡤㈳㤰敢㕤搱㔶戸㘰〴戸晥攲散㙤㉢㥥慡搵㘸敥挲㍦户㉤戰㡡慢ㅢ愱㌹扡愷敤㔲㤶㕡ㄳ敤扢ㅢ摡㉡愲换㠲〷㘶㈷㡥ㄹ㐱㜵㘵㌱㔸て㉦㙥昵㑡ㄲ㠵㘷攱㡦搸昰敤戴㤹昳づ㉦愲慥㜱敦换攷ㅤ昷㠲愳收㔵昰㜹敢てㄴ㠲㉢㤴晤㥣㘴㌹昷㙦晣㔳㐹换ㄵ㝥㡡ㄱ户㌲㙤づ搰㜲㤰㜰ㅣ㤵㐲㘹㌰㠶㝣〶㥤挰㜶㙦摥ㅡ㈰㥤散㘹愳ㄳ㈵〸㜶〸挵㌹昷慡ㄱ㡡昸〹搰㑡㘲〹㡦攴搸昳㙦㠲昵挵㡦㔱㐲㠴攳㌹ㄲ㈳㠵敢㤱换㐰㥤ㄲ攴搱ㄵて㕥〸昹晦挱㔲捣捤ㅢ戲搳㝦㠱㤹挵㡦摡㔱㜴㉤㔱昴挳づㄴ〹㕥〳㔱晣㝢て㌲㜱㉡㌰㍣晢戲〲攱㕣搳捥〱昴㌵扦昰晢㍦㍣㠰捥㐵挴愱㙣㌴㠴摡㙥挴㜳搳㐴攸敢㌰ㄱㄸ扣㔷㈶挲〹㘴〴愳昸愱㠹㄰昹㐰收㔱戰戹㠹挰搸㕥㠶㈱㤸〸戵㈶摣ㅡ㍣㠱㕤㘱搳㍦㜶っㄷ㙦愵㡦㜸㍥㤴㤶㍦〳㡦搴㤵㥤挵ぢ㠶㘷搸㝢㔵昹㔱㑦㐲㤹㜹㑢戸挹慤扡戰挷搵ㅢ搶愸㑥ㅢ昸㉡㘲㉦晢㡥㍦㘵㙢昷搷㠱愹㌰㠵敥㝢㔱ㄲ挵㔷攰㈹ㄱ㍣㌷攴㍥戴攷摢㐷㝦昷搰㘳㠷㜹㕢㉤愲搵挲㉤挸昷ㄲ戲愷㍤㠱愰㙥攲愲挸攵晣㌰攷〴㍥㔱戲㔶敢㜲摡昰㤴ㄵ攴敢㜶㥣つ〹㉦㐱㤸㈱昱㙤〷ㄳㄳ昷ㅥ㐲ㄳ㜳愲捤摤愹㍥㙣㔲㉥挲㠹挴挴㤵㑦㉦づㅢ㡡慥㡡慣㐷㙢戳昰㕤愸愲㤷㌹㤱戴㤵挸㔳㈷㤳㄰摦㘹搷㜵〷愹敢挲㠳っ挳晥戱㤴㐲晣㠱ㄴ㤲㍣挸昰㐲㠰㤲㔲愷㤰㈹摣ち㤰ㄱ㔹㙢て昱搲ㅦ戰㈳〴㘴昳搲㕦㡦ㅦ戱㘰ㄷ㠱挵搸ㄷ摦敢㠹㤶戶㘸慣㥡ㄸ慡㔵㌶捤㈲㌲敡昰挲㠲挹戸㌴㘵改ㅣ㐰改㤶摤㔱㝣挹㤰ㅤ〶摥㐲挶㉥搸昴戵㤵敤扢㥤〶㙥㝥㐰捦ㄴ㤵挲㜰㜶戳ㄸ〷㔲ㄵ愳ぢ㥢㤶挳㈲挲攱㌰摢散㌴㄰㔵㐱㘷㌹㝢㜱㉡㐵昰㡦㕦ち戱㝥扣㌵昴攵敤㌵搴㜱㑥㍦ㄶ挸ㅦ散慦㙢㌳ㄸㅢ㙦㈵挷㐰挲㙥愹㔵㈹扣ㅥ㝥ㅡ㕤戸攸㥣搰㕢㔹昵㉣づ攲㑦捣㔹㝤㕡㠷晥㘷昴㕡㜱搶ㄹ昶㘶ㄸ㍢愵晦敦㐷挱愶晡㕦㌰昶愶㄰昹扥㈸挳㠷〲攳㈷㥢㠶㙣戸㈳昰㙣㈳㜸愳づ挶扡捡㌲攴ㅤ收ㄶ昱昱㙡㔸慤㈴㌸晣㕥昹昶慢ㄱ捤扥戴㙤〷扡ち㐰挶㠶ち摦㠴〸敡摡㍦㉤户攲搳㙤昱晤攸戸攷㠴㔵昵㕣摦㌵㠳戱㐵〴㝤挷昸敤㤹〹㥢㘷㑡㝣愳㕤愸摤㠰㥤ㄸ晣㈰晡㥣㥣㠷挰㍥㈹㠳㔷㉢ㄶ挹挸挲搶㈲ㄹ晣づ㘹㈴ㄱ㕥愲㜶昰㉦㌳敦㙤ㄸ㜵㝣扡㍡て㕦㘷挰愲㙤愱散㐲㡦㜳晢つつ㙥ㅤ敥㘸扤ㄷ晥㈰㔹㥦㐰㜰㑣㉤攱晤ㅦ攴扥戶敦㐱扡㙤戴㌶㥦㉤㝢昳戹㤵ぢ捦〰愷㕢㝢㑢㥡㘴昸㑥㝥㤱㕣搶㉢㠴戸戴㝦ㄸ㝦户敥愰攵㘸愳愰昳攸㠳㙥㍡挲挶敢㜰㥦㙤㈱晡㝤ㄶ㕤挵ㄴ〱㝥扡ㄱ㘵昸㈰攸攵㈳㉢㡡慦㘲㔹㘴〰攴㜳挵㉡㐰㜷慡㝥㝡㈳慡ㅥ㠹〵戲攰ㄹ㠳攴㔸ㄶ㕦㐶㐳㙥㔷戸㙣戰〴㤷㉤搴㔹〲㜹㍤敥㠱㝣㑥昰㉣愱㈶昲㐵㜴㘸㑥挴㐲㘹昷㠹㝣㘱愳㠹〸㕡〱㙡愱挹昱㐷㘲㉤愲搷㔱慤摢〴づ㠱ぢ㌰㑣戱㐸㔹㔳っ㐳ぢ㍦㈶㘶㤰㝥ㄵ晤㝤改昰㉦㕦㘰晡摢㘱愱〴㈱慡搲㤳愷㈰㔴㤳㝦㈲㌹㜹て愵摤㈷晦昸㐶㤳ㅦ愱㡣攴㑣昴〰㘰愸㑦㔴昰㐷㉤愶㠱っ昷㤱㍦㜱㤶〰扦搴㉣㐶っ㤴愸扥ㄷ㤰㐱㕦㙥戸㙡㜵ㄱ㤹戸㙦㠱敢捦昸戸㐷搹㐷扣〸㐹㕦㑥㌱㜴挶ㄶ㐳慤㔸戲㈳㉦散戶㤰つ㔸ㄲ扦㤶敤㉡搲㡢㍤㐶昸挵挷㘳挴ㅣ㍢ㄶ㝦㌹愵㐵㌱㈷㄰㐶㘸㤱㤲㝥戸㤱攲㘳㜱攳敦晤愰攵㌲㐵〵ㄲ愸㈷㙣㑣㍡㔳㡤㍦ㅡ㌷㍥㠰慦戲㔴㥢ㅣ㙦㄰㌰扤ㄴ㌷㈶㍤慡挶㡦挵㡤晦㝡㘰㙦戳㜱㑣㠷攱挸〵ㄲ㐹㠶慤慢慣晦挴ㄷ摡挳㘸㕥㌰愹㍦〷捣戰㤸㤲㔳㠵㡥敢㑡㠳づ攲㌲㠸㠷㙦愴攷㜰户〹㔷㐰㈰㘴挳晦㔵挲㜱摣㜹㥡㌵〲〳㥦㐰慦㈱搸散改敡㠹㥤㡢收扣㠷㠲㝥昳戸㡦㌳㔵㙤㕢㤱〸捣㠱㝣戸扦㥢㌸攵㌳㑣挷搶㝥挴㐱㌲㡤㜷㐸㝡㔳ㅥ㉡戰㤲ㄷㅦ㡥㌱㥢㝢戴㐵㌳晡㈳㐰づ愴㈳㈰㌳晡愳㠰㘱㈰㠶户㤵㜳㈳攴㝦挵摣ㅦ㘶挵㐷〸ㅥ〳㈸ぢ㌲㍢改愰昸㔱㠰攱昸㝦㔴㌱戶愶晣㈵㥡㜸㈸㝥㔹㤲㡣昴㡦戳挳㈷〰晡攰扥ㄵㄱㄱ㤶昵㑦愲㈴昹㔲ちづ昵搲㑦戱攲搳〴㡦〳㤴ぢ㥣散㤶㜷㡤㙢敡㔱㜳㝤〶㕤挵愳〴昸改㑦㐴ㄹ㍥ㄴ戸て敦散㙥㉢昳㈸ㅣ㝦搸㡦㔰㘷敡ぢ晥扢昱㐵晥㍡ㄷ摤㠷晦㈱㐹㐱ㄹ昶㜹敤ㅤ扤㡤㐵㈶愰㑤慥㝥慢搸散㔷㌰づ搷搵㡡愰㜰㐴㉡㤵㤲㔶ㄴ挴㌷ㄷ㉣㕣扣㠱㙦㌹愴㉡㠴㈰つ愸ち㈷慡㌸㡣〲晤戳㙣㑡ㅣㄳ㑦晡攷昸㐴搴慡㑤晣㝣㤴攱㠳㈰㕥㔵昷〷愲敥昱ぢ㠹㙢㔵㘱戵扤㤰昸㔷ㄵ㉢挹ㄷ㍥挵挱ㄴ戲㤰㐹㙢㈵㈲㑤搱搰㤷㤱ㄹ敡ㅢ收摣敥挳㑦扢㈸慡㘷㙢㘷捦晥㜳㌸㍦㜶㜵晥晥昷っ㍥昵搲㉦㝥晦攴㡢ㅦ㌸昴愷㝦㍤晤昴㡢㝦㜸昲㠵㝦㍤扢㝣攸戹㘷㥥昹昹㍤㕦㝢攱昷扢捤慦㙢㍦昸攷摣搷ㅦ㥥㍣晦昰㠳收改㕢㡥㍥晣扥〷敥㥤㕣戸㙣扣慦慦扦晦愶搱攷慦㝡敢挸愳て晥㐸晣散㌷㔷㍡㐲㉤ㄷ㉦㐸㑦㠳换㔶搳昸ち㌲㤸〶㘷晣㥡㑥㠳换㔵ㅢ戵ㅣ㙤搴㌴ち㑡昰㘹㜰〲慡挲㐸㔷っ晣〷㡢㤴戳㜷</t>
  </si>
  <si>
    <t>㜸〱敤㝤㜹㝣ㅣ挵㤵晦搴㐸搳㔲㡤㈴㙢㙣㜳㕦ㄶ㘰づ㘳㕢搱㝤㐰扣戶㉣搹搸昸扥㈰㙣㈰昲ㅣ㍤昶攰ㄹ㡤㤹ㄹ搹ㄲ挷て㤳ㄸ戳〹㈱㄰戲〴㥣㄰㙥㜲㜰㠴㈳〹㤰㉣换ㅤ慥〰㠶㉣㈴ㅣ㈱换㡦昳㤷攵〸㈴㥢㉣㘷搸敦昷㜵昷愸㘷愶㐷ㄲづ晢昹昹㡦㙤㑢㑦㔵敦扤㝡㕤昵慤敡敡㝡慦扡摢㍥攵昳昹㍥挱挱扦㍣㉡㤹搸㙦搵㜰㌶㘷愶ㅡ㝢搳挹愴ㄹ捤㈵搲〳搹挶㥥㑣㈶㍣扣㌸㤱捤㔵㐰挱攸㑦㐰㥥つ昴㘷ㄳ愷㤸搵晤㥢捣㑣ㄶ㑡〱㥦慦扡㕡晢㈱慦戵㝦㐳㑥㐶戳㤴慥㈴㠱㤶㑦ㅢ㈴㔵㈴搵㈴㥡㈴㐸㔲㐳挲攲扡㡥㘴〲㐸㙤㍤挸敡摥戹换㈲㈷愱㌲慢㜲改㡣㌹愳攱㔸敢㤴戳㥡㥢ㅢ㥢ㅢ㕢㍢㥢扡ㅡ㥢㘶㌴昴づ㈶㜳㠳ㄹ㜳搶㠰㌹㤸换㠴㤳㌳ㅡ㤶て㐶㤲㠹攸㈲㜳㜸㜵㝡㠳㌹㌰换㡣㌴戵㐶挲㙤㕤捤㙤敤敤昱敥敥慥摡㄰㉣㉦敤㥤扢㍣㘳挶戳㥦㤵捤㠹戴戹慣㜷㙥攳㔲㌳昷㔹搹㥣〴㥢㌰搹㤷㑥㠵ㄳ〳㥦㤱搱〰扢愴扤捦㡣㈶搸㜷愶㤹㐹っ慣㙢㐴戵ぢ㠰㐶慥戳戱㈷㥢ㅤ㑣㙤攴㌰攸㌵㤳挹㤵㘶㕣晡㉣搵㤷捤㉤て㘷㔲搹摡ㄴ昱㌳㌳收㐰搴捣㑥㐸捤ㅢ㡡㥡㐹㕢㌱㕢㥤㍡㌶㥣㔹ㅡ㑥㤹㤵㑣搴愷慣㍥㕣ㄸ㌳〷㜲㠹摣㜰㕤㙡㑤搶㕣ㄹㅥ㔸㘷㔲㈵㤰㍡㝡㌰ㄱ㔳㤵㤵昸昱㔵ㅣ收㔵㌳改㈸搴㈷搵扢㍥㥣挹㐹㡥㕤搸散愵敢ㅡ㉥搲㡡㠲㝡㜱㐸㌵ㄴ㤵㘲㥦慤㑡愴ㄶ㤹㤹〱㌳挹㤳戰㈷愷ㄷ㈹〹㐰㔶㍦攴㤱㜲㥡挳㕥㔲㌵昶戵挳戶昰㉣挶㘴㤰㔰摦昱㘶㜶㘹㝡挶昲㑣㍡㌲慢愹戱扢㕤敦〶慥摥㥤昲㍤㐰敡㤶愳㍤愹㜰搶捣戵㌴戵㜴攸㍤㈹摣ぢ㐴㔵扥㡥㙢搳㙤㤲搷㠷扦㍦散敦㡦昸晢愳晥晥㤸扦摦昴昷挷晤晤敢晣晤敢晤晤〹㝦晦㐹晥晥つ搰㜱㡥敡慡㉡扦㝤散㜵挶〹㜷搶㙤㍢㜵挱㡦慦摥晣戲晥攴扡搹㡡㤷愳㕣捤晢㈰㔱㕡挵㝤挱搵晢㠱ㄸ晢㠳ㄴ㔴戱㔹ㅦ㐰攱ㄴ㄰愵㕥㐴ㄵ㔹捤㤶〳晦ㅡ昸攸㥢㥢ㄶ㙦扢昲㡡ㄳ㐳㕢搷晥㔹昱㑡ㄷ晢〷㈲㔱㙡晦㈰㥡㌸ㄸ挴㤸ち㔲㘰扦㐵ㅦ㐲攱愱㈰㑡㍤㙢摢㕦扢昷㠱摦㤸晣㤵户ㄷ㥤扦捦散㉦扦㌷捤ㅣ㔴㥣㐴挴晥攱㐸㤴摡㥦㐶ㄳ㐷㠰ㄸ搳㐱ち散户敡ㄹㄴ捥〴㔱敡搷戶㝤昳〵摦攳慦摣㝤攲愲戳㍦攸摦ㄶ昸敢㈵昷㉡捥㑦㘲晦㜳㐸㤴摡㙦愲㠹㘶㄰愳〵愴挰㝥㤳㙥愵戰つ㐴愹㕦搹昶ㄳ㤳㘶㙣扢昳攴㉦昵㥣戹昰㌷㝦摣扡㙦捤摤㡡㤷㤱搸敦㐰愲扥㜰㠸戴改㑥㕡攸〲㌱扡㐱㈶攵㐷㐸㝦捦挶㡤㤹昴愶㜰㔲ㅦ㐹㡤愳㐰㤴扡摦㍥㐷收愴昷晥昰捦㍦㥣户攴戲㘷㕦晢昸愰搷捦晤扣攲捣㉡攷㤸㠵㐴㘹ㅢ晥㠱㈶㘶㠳ㄸ㜳㐰ち摡搰慥㝢㈸㥣ぢ愲搴扦摡昶捦摥昱昹戳㍥散㌹㜴搱㔵㡤㌷㝦㌴户昷〷挷〵㌸㘹户㝡㕤㈳挵㤷摦㝣㑣摢搱㜰㌶㘷捦っ挴昶戳㥤㌸挶㥥㌷收㘷愲晦昳昳〶㑥昲㤹捣ㅢ扡㡦攸捦〳㌱收㠳㑣㍣㌶㥣ㅣ㌴ㅢㄲ昱㠶㜰昴攴挱㐴挶㡣改愳愹戰〰㐴愹摢散敥㘹ㅦ扡攳戶攳捥扢㙤挱㙤扤㡦㥣㜳挵㙢㤱㕥挵改㐲扡晦ㄸ㈴㑡扢㝦ㄱ㑤㉣〶㌱㤶㠰ㄴ㜴㝦㥢㕥㑡攱㌲㄰愵㙥戲敤㝦扣摦㐵㍢扥昷收〳ぢ㝥昰挱㜹收㔳㔷ㅤ㜹㥢攲㥤㕡散慦㐰愲搴晥㑡㥡㔸〵㘲慣〶㜱摢㙦敥搲㙢㈸㍣ㄶ㐴愹ㅦ搹昶㤷摥昲攴戶㡥搹昷㉥扥㔶㙦㜹晣搶ㅢ㙥戸㔵㜱ㄱ㈰昶扦㠰㐴愹晤攳㘹攲ㅦ㐱㡣㉦㠲ㄴ搸敦搴㈷㔰㜸㈲㠸㔲㔷摡昶て㍡㝢挷愱㔵扦㡤昵㙤扦昴捣㤹戱捦摤㜵㤴攲晡㐲散昷㈳㔱㙡㝦㉤戸㍡っ㘲㐴㐰㈶攴慦挱㠶㤶愶收㑥ㅤ愵㌴〶愲搴㜷敤ㄳ攴㈶㤸㔵扦㥢昲摤挵摢㡦散攸㔲户晡摦慡㡤㐳扣挲扥㈵昴㘵挲㥢㜱㤳ㅤ戹㝦户㌴㌶昱摦搸ぢㄷ慣㕢攲敤昱捥㜸㜳㜳慣扤㈹摣ㅡづ昰昶昱㘹敥㤰戵昱攳ㄲ〳戱昴㘶戹㘵敥㌷ㄷ㜷㥡㤱㉢㘱扡㉤㥢㥢ㅥㅣ㠸㘵昷昵ㄶ慥捡㠵㜳收㍥挵戲ㄱ㈳㈵挵㔶㘱㐱㘱㘶攵㝣〷ㄴㄷ㤳戱摣㌳㤴戰挴晢ㄷ㠹戱㥣㐸㐷捡㑢攷㘷捣㤳昳搲㤲ㅡ昵㘰戹扡挹愴扣愴㤵㤶挸慡㔷㐳敦晡㜴搶ㅣ㤰敡㑤㑦㉤㑦㐴㌷㤸㤹㔵㈶ㄷ扢㘶㑣㥡扡㍢㐵昶㥡㘶晡戲〱㌴ㄴ慢㤴搸㐱㙥㙥㝣摥㔰捥ㅣ㠸㤹㌱搴㜷愳㤹挹つ慦づ㐷㤲收ㅥ〵㉡搶㌹㈱搸扢㠰㍤㍦ㅤㅤ捣昶愶〷㜲㤹㜴戲㔰搲ㄳ摢ㄴ挶㍡㉡戶㈴ㅤ㌳戱っ慡攴攱㔳扥㡡ち愵㝣㐷㜸捤戳戴㥢㙤㤴㡥㜰㜵㌱㔷㐵㝢ㄵづ扢挶㤵㘸ㅤ㕡㤱㌴㌹㈶晤㔳挷㌰㈶㜶㘹㘶㕡㜹㐵㔷㥢攸ㄹ㔰晢昰昲摡㔲挷㝣捦晤捦㉡晢晤㤳敤搶捦摢㠴戵收㠲昰㐰㉣㘹㘶㐶昵㙢ㄴ㙢愴搷㠱〴㉥挶搵㕣ㄶ扤㑡㘸愸㈱㌵ㅣ搸㥣㠸攵搶ㅢ敢捤挴扡昵㌹昰攰晢㔴㔷ㄳ摡㤲㐳㈷挰搲㈷㤱㜰㘹ㄶっ晡㡣㈴㤵㡣愰㑥㔹昹〰㔷㠲㥦㝥ㄵ㑢敦㑡换慡ㄹ㉥㑥㌶㤰挲㍤㌶㕢㔱攱搵捡〵攱散晡ㅣ㠷攷愸㐲慥㔷昵〰㐹ㅡ㈴挰㘵攸㤸㡢㘴㤶愹愴㉦㔰㤷敡㌳攳㘱㜸㘰㜲㜵慢㜰㈰㘵㉤敡晢捣㙣㔴㜳昵扦㄰搷捡㤰㠱ㄴ㙥㘴戵㈹㡥㝥㜳㈸搷ㄷ捥㠵慢㔲昰㈳搰㑢ㅡ㑡搳愵㤴㤵㘲挹㍡攱㌹愵㠳㜶づㄶ㐲㤲㜴㔹愹ㄱ㠶㘵〹ㄷづ慥ㄷ㕦㠵㑤㐷㙦〴敡捥㍢戶㔱㍣搰ぢ晤〱戸㈹戱愳捤㠱搵挳ㅢ捤㉣搵慢㡤㔱愱㉣扥扣㘸㙣㔹㌴戲㈶㤷㐸㘶ㅢ㔱搳愳㌳改挱㡤㥦愵ㅤ摡搲ㅢ㐱㥣㈳㜰ㅥ㐶昱昸摢〴戸㝣㔵㥢搸㌷晤晤扥㙡㕡㈳㐷搳㍢搱ㅣ慤㌰昶〹晥挸愱㌹摥㠳愳挹〲昴㕥㍥㡤敦㐴㕦愱㌶〵㠴㔶㘷㑣昱〶慢㈵〳戴敢㔲挷愵㌳ㅢ㈲改昴〶㡥愷〹㤲换慥㌷捤ㅣ㍤慣ㅡ摢愳ㄴ捦㔱愹㡡㡡〲㕦挹攵㡡搱㌷㌳㠶㐰敡㝡㤲挹〶挷㘲搶ㄸ〶慢〲扥㥥㜱ちㄲ〷㉦敥㙢攸㙡㔸㙤愶㌶㈶㜱户㙢㌸㝣㜳㈲户扥㈱㥢㑥づ㑡〸㘴㕡攳㔰㌲㍢愴捥〲㄰㜴㜷㍡㝦ㅥ㌹㘲挶㕤ㄳ㡦戹敢㘷㜷捥㍤昳摣晤搷慡慤戶愰挴捦愲㈳挵ㅢ戶㍥ㅤ㐴㝤ㄹ㙡㥣㘰㤰㉥㍣昴ㄹ挸敢㉤㈴㘷㠲㘰㥡㄰攰㌱㑢㝣挵捡㉡㍡㘳㥣㈹昴㔶㤲戳㐰ㄴ晤㌰㜱ㄷ户㈱攱ㅣ㙡ㄸ昶搹晤搲㠵昴摥㑡扢昰㙢攰〶昵㈸㌲㌵〵ㅡ散㐶㑤搸㌴㠱搲〴㐹愵㘱搸ㄳ㠰〱㕢㔰攲〸搲搳ㄳ〰扥挵昲㐹愸㜹〳㜰㈱捦昱㙤㤲㡢㐰㕣〰㙣户戲敡㘰晣ㄵ〰扥㐳愵敦㠲㈸㍡㡡〲挰㈵㐸㌸㠷㡡攲ㅣ㜹〰愶㠲㕤ち挰攵攰〶昵㈸㌲㜵㈸㌴扣〰㌸扥ㅣ〰㕦戰〵㈵㥥㉡㕤㔱〱攰㐷㐸愸㘳换〲㜰ㅤ挴晡㝡㤲ㅢ㐰㕣〰摣㘸㘵搵ㄱ昸㉢〰摣㐴愵㥢㐱搴っ㄰〱攰ㄶ㈴㥣㐳㉤㜱〳㌰ㅤ散㔲〰㙥〵㌷愸㐷㤱愹㤹搰昰〲愰户ㅣ〰㜳㙤㐱㠹㉢摤〴㑢〲挰㕤㐸愸㌹㘵〱戸〷㘲㝤㉦挹㝤㈰㉥〰㝥㘹㘵㔵㌳晥ち〰て㔰改㐱㄰㐵㔷㕢〰㜸〸〹攷㔰㥤㙥〰攸愰㤷〲昰㈸戸㐱㍤㡡㑣戵㐱挳ぢ㠰㤹攵〰㤸㘱ぢ㑡㝣晤㑥㔸ㄲ〰㥥㐶㐲ㅤ㔱ㄶ㠰摦㐲慣㥦㈱㜹ㄶ挴〵挰昳㔶㔶㜵攱慦〰昰㍢㉡扤〰愲㡥〴ㄱ〰㝥㡦㠴㜳愸〳摤〰㜴㠳㕤ち挰㑢攰〶昵㈸㌲㜵ㄴ㌴扣〰搸戳ㅣ〰㝢搸㠲㤲㐰〴㈳つ〲挰ㅢ㐸愸摤捡〲昰ㄶ挴晡㙤㤲㍦㠲戸〰㜸搷捡慡搹昸㉢〰晣㠹㑡㝦〶㔱㍤㈰〲挰㝦㈲攱ㅣ慡挶つ挰ㅣ戰㑢〱㜸て摣愰ㅥ㐵愶收㐲挳ぢ〰㔵づ〰摥㈸㌹㍢㤶㐴㑡晡㘰㘹ㄴ㤷慤㈰㌸㐱愰ち㕣戶摡昸晣㐴㌲㘷㘶㘴㔵㕥ㅦ挷ㅦ㉢㙣㉢昹㍡㝡㈲㤹㜰搴ち㠸敥ㄶ敦㠵㌳㠲㌸㜱㙥㜸挴㍤㉢㜱㠶㉣㕦攱㝦㕤扥㕤捥攵ㄳ㠷慦挰敤ㅢ挵愵挲愰㈹㜲晡㐶㔷㜶つ㈲㝡㍢㥥ぢ㌴ㄹ㔲㡤戰㕣㌸挸愸㕦扣㥡㤴㘰㜸㕥摦㍤〸愹摤㔴摥ㄵ攴㘰㉦ㅤ愴㉣㔴搶敤愲㘷昵扦㑥㙢昱㘶㥣攵戴搲搷搱㝥㤲ちㄲ敥攱改〰㠸晡攰㙦搶㔲㙢ㄱ挰攳敦㙤ㄵ㍥摦换㄰㘰敦㡤㍡搵㈴ㅡ挴㌵捤搶㈰㙢搴㠲搴㍢ㄱ摢〶㙢㠸〵㝤㙡ㅥ㑡捡搴㕢挷㠲ㄳ㐰㙡敢㐱㤶㉥㌰㤳〸㠰㝣㔶㍢㘸〱〶㌶㐷㜷搹㌰㝥㈶㐱㘹㡦搴慡攱㠱攸晡㑣㝡〰摢㤰昴㈴㝢愲搸㠲捡慡戰㤱㕡㥣敥ㅤ捣ㄹ愹〵〹晣愹㑤慤㌴㌷㥡攱㕣㉦〲㕣㜰㔳ㄷ㈳ち㉤㑥攸挲搸搰晦㑦㈷搵㔷㠹㈶㈰㜶㌸攲愷慡攲慢搷㜲ㄷ㙤㜸ㅢ晢搲搸捥㌴㘵㈳㤶戰ㅢ〶〲づ扢愰ㄷ敡搳㈱搴敥戲㜷慦㍤敡㤰敦摤昸㠹晤昷っ摣ㄲ攵搰昳搱攸搲㍢昱㘴ㄴ〹㡥㈶㔳㡣㜴攷敦挴挶㕥㠴つ挳挰㜲㐹㕥挳㌸昷㜴㐹㕥戵〵㈵㠱㜱㕥つ戲ㅣ搹て㠶搴换昶㜵〲㘶攱愱て㠰㔸㑦㈱㘹〰㜱㕤㈷〷㔹㔹戵ㄸ〵攴㥡㌸㤸㑡㔳㐱ㄴ〳攷戲ㅣ㌹〴㌹攷㔰捦攱ㅣ㜹㤷㘴〹搸愵㈰㑣愳㑤㍤㡡㑣㉤㐳戹㍣〸㉥㥦散㠹㜲〰散戰〵㈵㤱晢㤵戰㈴〰戴戰捡㡦㤵〵愰つ㘲摤㑥搲挱摡㡤㌸愵㕤㔶㔶㌱扣㉦〰㜴㔳改㐸㄰戵〶㉣〱攰㈸攴㥣㐳摤敦〶㘰㌵搸愵〰捣愶㑤㍤㡡㑣㜱扦挰ぢ㠰㕦㤴〳攰攷戶愰㘴㙢攱㜸㔸ㄲ〰ㄶ戰捡户㤵〵攰ㄸ㠸昵㈲㤲挵慣摤〸〰㑢慤慣晡㐷ㄸㄲ〰㤶㔱㘹㌹㠸攲搶㠳〰戰〲㌹攷㔰㍦㜶〳昰㐵戰㑢〱㔸㐳㥢㝡ㄴ㤹㍡ㄱ攵扣〰戸扡ㅣ〰㔷搹㠲㤲扤㡦戵戰㈴〰㝣㠹㔵扥愲㉣〰㙢㈱搶㘱㤲〸㙢㌷〲㐰捣捡慡㌰っ〹〰㈶㤵攲㈰㉡ち㤶〰戰づ㌹攷㔰ㄷ扢〱㠸㠰㕤ち挰〶攸〷昵㈸㌲ㄵ㐳㌹㉦〰扥㔱づ㠰㜳㙤㐱昱摥㑣㠰戱摥㑦ㄱ㔳慦㘱㠵攳挷㈶捣捤っ〲㑥㠸攳搹㠵摥挱㙣㉥㉤ㄱ换扡㜸㕦㝡㘹㍡搷㤷挸㈲㜶㌴㍣㌹㙥㈷㡥㕢㙦づ㘰㍦㈱㠳㙤㠵㈲㕥㝡攳㐶散攱挵㔷愵〷㌳㔱㜳㘱摦慥戰摦㠰昶愱敢㘴慢挱慦㜰散㕣〸ㅤ㜷㌴㠵㔱㠲挳ㄷ㘰攰扢㌸ㄲ敡㕡㌴㡥昸㈷㕣晡搵㡦㈰扡㍡㤱㑢㥡㌵㜱㤱㑢扡㍡づㄴ戱㐹ㄳ慢㡡慦㕥㡦〸㘱㕦㕤晣攸㑣㈲㤶㑣っ㤸散っ昸㍣㝣㈰㘴戱戹づㅢ㌲换搳搹〴〳㜶㜵昱搵㤹昰㐰㜶㈳㘳换搱攱㐹〵㌹戹晦〷攲㜳ㄳ〳㔹㥣㐶㝡㤱改晡昸慡昵改捤㜸散㘹㌰㌵㜰㜴㜸㘳㜶㤷攸㤵㤱㉢㐸扡㐶昹㤵摦慦慡晤搵㍢摢㍦㐶づㄶ㈷攳㠱㤴㤹㑢搳つㄸ愷戹㑣㈲㈲ㄱ㑥㜶扦㡦攱㤰㑡ㄲ改㐳㕦㠰摢ㄶ愳慣晢戹晡户户挹戸〵挴扡ㄶ㙣敢㝢敥㐶攴㥦㈵㘳户敢㐱ㄴ慡摤〴㜲捣搱㙢ㄶ㡥㙣㡥晥㕤㑦㜶〵㌶挰㜲昱㙡慡㜸攴攵昷愲㌸㜹㑤戰㠶㄰㜹ㅣ㔱戸㌲㌱ㄲ㤸㉢ㅥ㤶挱戸攸㜰㠴㑥ㄸ㐹捥挷㜶㐶㙤㝣㜱㌸㘲㈶戱㙥㑥㠵㜳ㄳ慣っ㝤愰㔴㌸㤹戵㘵扤改ㄴㅥ昳戱㐷昶慡㘸㌸㘹㔶挷㝢〶㜳改㈵㠹〱ㅤ〷㤱㜱㘹戳挲㐳㘰㠵㠷㠴㔵ㅢ㕦挹摤㔹㐹搳㔶㝡㕤㌸㠳攰㜴㉡ㄱ慤㘶㠶㍢愸扢挴㔸挵晣㈱慢㕡〰捡挳㤹㑢㡡㔷昳搶扡ㄶ摤摤〸摦㠲搰戱晢㌱愲晤捡挰㍦戵㤳㥢㜷㤸㜹攴㠶愲㠷㘰㉤攰挷昹㌹ㄵ挹昱㡥昳㠰攳㍢㘷㠰㈳㤳㤳㑡㔱〱扦㝡ㄸ㤴〹晥㔶㜲晢㙢搴㥤㥤㉡㈸〴ㄷ愷挳戱昹㠸戸愴㌳㔵昶㤳㠸搵攸㕡㑥㌵㤹㄰昷摡㝡戱㝤㡢㙤攱㑤㠹㤸㤹愹㈶㘳ㄵ㍣㤴㑡敥搲ㄹ㔶ㅦㄲㅢ㕦㈰㔰㔳敤㜵慥㠵㡥慤愹昶づ㠶晢㐱捣㠵㈵昶摦㕣搱挵㠵ㄳ㥡〵昷づ㐱㝡愴昵愹㈰㉡㡤㉣摢㔳愴㜰ㅡㄵ㑥〷〹㙣㠴戰戸㙦ち户扤戰㌹愶愱㔴㈹捦昰㜱㐳慥ㅡ㥢㔷戲㤳ㄷ㤰㠶搴戸㜶攰っ㙢昳慤摡㜹㌰搰㔸㠵㐹搹㡣〵慤昹㤵晥ㄹ扢挳敦慦㐴㔷ㅢ挵愱戰㤲搳挲㔸㙡㤵㈹㕢㜳㡡摢㔱挶晦㐱攱ㅡ㕥㉣戰摦扦戴戹扤㘴昱㄰っ敡㉤搰昱〵㔵づ搴㘹戸㐱㑥㤰扤愶捦㠴㔴㝦ㄹ㐴㥤㡥㉣㙦晦慥㥢㤵攲昶ぢ㙦㔸㍥攳㉢㔰ㄹ敦〴愹戶愰㠴散敤㙥愵攱㌳㤱攳摣㤳ㅦ㡢摢挰ㅤ㝢㉣㝥㠵㈵昰慢捦愶ㄱ㍢愳戶㈲攱㌴㠳㑣扢㠳晦〹㘹晤㔵㉡㥥攵慤昰㌵㉡㥣㐳㠵㙤㔰㘰㈷ㅢ㕦㐷㉥て摥㐲㙦昰扥〱ㅤ㠰挷㥤㈱攷慣㉥昰捥愳搱昳㘹㤴扢㌸挵攰㕤〸㥥〵摥㌷愱㌲㙥昰戸搹㈳攰㕤㐰挳ㄷ㈱㔷〰摥㍦㠳㍢㌶㜸摢㔱っ㡡㍥㝤㈱㡤搸ㄹ挵㉤㈲愷ㄹ㘴摡攰㝤ㅢ㘹㝤ㄱㄵ扦敢慤㜰㌱ㄵ戶㔳㠱㍢㑡〲摥㜷㤰换㠳㜷㡣㌷㜸㤷㐰〷攰㕤敥㌲敡〲敦㝢㌴㝡㈹㡤晥〸ち挵攰㕤〷㥥〵摥㘵㔰ㄹ㌷㜸摣㈸ㄲ昰㉥愷攱ㅢ㤰㉢〰敦㑡㜰挷〶㡦㍢㑢㔰昴改慢㘸挴捥愸㥢㤰昰〰敦㙡㈸攸㙢愸挸慤㈷て㠵敦㔳攱〷㔴戸〵ち〲摥て㤱换㠳户挸ㅢ扣㙢愱〳昰戸㈳攵ㄸ㜵㠱㜷ㅤ㡤㕥㑦愳摣㍤㉡〶敦ㅥ昰㉣昰㙥㠰捡戸挱扢ㄷ挵〴扣ㅦ搳昰㝤挸ㄵ㠰㜷ㄳ戸㘳㠳挷㕤㈹㈸㘲㈷㡥㐶散㡣㝡〰〹愷ㄹ㘴摡㈳敦ㄶ愴昵㑦愸昸愰户挲㑦愹昰㌳㉡㜰㈷㑢挰扢ㄵ戹㍣㜸ぢ扣挱扢ㅤ㍡〰㡦扢㔹捥㔹㕤攰晤㥣㐶㝦㐱愳㑦㐳愱ㄸ扣摦㠲㘷㠱昷㉦㔰ㄹ㌷㜸捦愰㤸㠰㜷〷つ㍦㡢㕣〱㜸㜷㠲㍢㌶㜸捦愳ㄸㄴ㝤晡㉥ㅡ戱㌳㡡摢㕡㑥㌳挸戴挱扢ㅢ㘹㝤てㄵ戹攵攵愱㜰㉦ㄵ敥愳〲㜷挱〴扣晢㤱换㠳搷攷つ摥〳搰〱㜸㉦戹㡣扡挰㝢㤰㐶ㅦ愲搱㌷愰㔰っ摥㕢攰㔹攰㍤っ㤵㜱㠳昷㌶㡡〹㜸㡦搰㌰㜷戹ち挰㝢ㄴ摣戱挱攳㙥ㄸㄴ㝤晡㌱ㅡ戱㌳敡㑦㐸㜸㘰昳㌸ㄴ昴づ㉡㜲扢捣㐳攱〹㉡㍣㐹㠵晦㠴㠲㠰昷㙢攴昲攰㉤昱〶敦㈹攸〰扣昷㕣㐶㕤攰㍤㑤愳扦〱〹昰戶㍦捡㘲ㅣ㘱㍣搷㉥挶〴㔸㌳攲㙢〶ㄲ㌹慣㤳㜹扢㥦㥦挸攱㡥㕦ㅢ〷㐱㔲戶ㅢ昶ㄱ㜷捦㔵㘸㝡摥㉦㥦㔲㉡㉡㜰搴て㈸㤵扢㍤昷愹ㅥ㘲换愷㜷戹昲㘳㈹㠹㙦敦㔱挷㕤挹搹㔷㔶昸搹昶昷搵㈱攵㌷㙢㕣戸㠷搰㌷㝦㐷㘸㐰㔶㙣搸摥收戰㔱昸㠷〵摢戳㐸㌳㔲攰ㅦ㜳㠸戸昶慥㙡㔰㍥挸㘸㠱挵慢戳㌷㐷ㄷづ㘴戱摥づ摡㌹㜸㔳ㄳ散攴戲挱㕣㠱㈴㍣㌴搹㤶攰㘱愰㘵〳昰㠱愳攱㑣㙣ㄷ㜱愰搰㌶换捦ㄷ㕦㘸㈷㘳㌰㌰挲挳攵昶㈰慡昶㥣㡤㜵〵晥㝥㥡慤扦㝡㔸慡㈳摣昹ㅤ挱㙡收㤶㤸攱〱改㠵㔵戹㔸㥦戹㐹〲㘲换㑤㐴戳昰㙥㑦搲㥣㉣〵昲㔹㜱ㄶ㜴扣㈷㈲㡦㔳搱㜳戶㔳㜲愱敢昸㑡ㄳ㡦㕣攱挹㕤㌸扡㜶㙡㜹㌴㠷㡤敥扣〱㍥㤵扢敢昴㄰㄰愹戴㝢㐹㐹㍦ㄹ愳捣㙦㠵㡤攰㌵戴㤳扤㡡㝥㡢换昱昶㙣昵㥤敤㍣㝥㌴摢攷㈴散㤰㕢㈵㤴㐶㠹搷㘰慥㜵敦搳昲㑡㥡散㍣㍥㘰捤㜰㌲㜹搵㍡㍣〶㜵敡ㄸ㝣换攴昰攸㍡㕦摥愸攷愵㤳㠴搷㥢㑢㈰㝥㤱ㅣ㥥㄰㕦㌸㄰㑤づ挶㑣〹㝥㌸㜳戶挴㐰㜶㠹晥㈲㈰昶ㄵ㌵ち㉥㌶㈸ぢ昱㕡愳昳㈸昳捥㐷㐰昵昳㌸愷㑣㜶戰ㄱ搴㉦㈰挷㌹㉥㠰扦㥦㝡㔳㍣㠸摡㑦ㅡ㜹愴㐳摥㤶挳搴㔶挲攲㥣挶㥤捤晣扥扡㕣㜱㉥戵挵改挵㘹㐶㔰㕤慣〵〹㡢戵㑢昴ㄳ摡㘹㜵㤳㘱㈰〴戴㜳㔷挸㝤㝦㌹晣㠴昳收㜶捤愱㉤捣㝥㘷ㅣ戳攲戵㠵ㄳ㙦㝥ㅡ搱ㄱ㉢攴㔳㠵ㅥ㤰ㄵ㥢散㌴捡挲㠹愱㑥晦㐸扣㔳㔵㐳㐵㔶㘷晦㡥㠴攲收戸戵㍡戳晡㔳晦㕦㌰挶㕥㥤搵戰㉣っ敢㤷散〴㌳㡡扢收捥攲ぢ㜹搴㐹攲㌵㉦㠳慤㕦愱攲〴㙦㠵㔷愹昰ㅡ㐸㈰〴㔲㍣搱㤴摤㈳愶昱㐰㡡㘱㤷敡ㄴ挳㑦戸㑣つ㍣㜶㡤㍤昰㉡慣戰㙡慡戹㠷慣㕦〷㜹散搱㐷㘷戱㍥㡡㥢戰㑥〵〳㔲㐱㘸晡昴晦愳攲ㅦ㐰ㄴ㌷㑢㡢㔷挱〷㠰㘷慤㠲晦〳愹㜱慦㠲愷㐰㔹㜰㝥〳〹搵〰㔲戰ち㝥ぢ㡣戱㜱㍥㠸㘵㔹挵户敤〴㌳敡㘰㔰愷ㄹ㘴搸㌸晦ㄱ㘹晤づ㠸㥡敡慤昰㉥ㄵ晥㐴㠵㐳㐰㘴ㄵ晣㘷㈴昲慢攰挵摥慢攰扦㐰〷慢攰㘹昸攳㥣搵戵ち晥㉢搸晡扦㐰㔴ぢ㐸㌱㜸㙤攰㔹攰扤㠷搴戸挱㙢㠷戲㠰昷㍥ㄲ慡〳愴〰扣て挱ㄸㅢ扣㉥㤶㈵㜸ㅦ搹〹㘶㔴㌷愸搳っ㌲㙣昰㍥㐶㕡晦つ㐴ㅤ改慤昰〹ㄵ㝣〸扡慡愳㤰ㄲ昰ㄴ㜲㜹昰㡥昶〶慦〲㍡〰て㔷㘸晥慣㉥昰㉡㈱搵㙣㠹㕡〰㠵㘲昰㡥〱捦〲捦㠰捡戸挱㕢㠴㘲〲㕥ㄵつ㜳㔳户〰㍣扥挰㍥㌶㜸㑢㔱っ㍦㜸㙢㥤㐶〸ㅣ㝦㤷㠱㝡㠰㔷〳ㅤ㕤㑢挵攵摥ち㜵㔴㤸㐰㠵ㄵ㔰㄰昰敡㤱换㠳㌷摦ㅢ扣㠹搰〱㜸㙢㕣㐶㕤攰㑤愲搱挹㌴晡㈵㈸ㄴ㠳户ㄶ㍣ぢ扣摤愰㌲㙥昰挲㈸㈶攰敤㑥挳ㄱ攴ち挰摢ㄳ摣戱挱㡢愱ㄸ㝥昰㡥㌳㡤㌸攰㤹㐸㜹㠰户㌷㜴昴㍥㔴㡣㝢㉢散㑢㠵晤愸戰づち〲摥晥挸攵挱㥢攷つ摥ㄴ攸〰扣つ㉥愳㉥昰ㅡ㘸昴㐰ㅡㅤ㠴〲㝥㝣晡㈰收㤰㤰㜹㜵〸愹攲挸㜹挹慥〶户㐲攰㡥㘰㝦㘳㔵㙥㌸㠹㍤㈵㈶ㄹ㐹户㔲㥣㤴㉤㌱攲晢改っㄶ㉡㤵挵㡦扦攵换挶㘱慡㘶户愲㌷扡愴ㄸ㈵㥢㔰㥢挰ぢㅦ㤷扥戵㤴㉦捦㡡㡦扣摥挱㌲㍣㡣愹㘸搳㙥㑢ㄲ搱㑣㍡㥢㡥攷ㅡ㔶㘱扦戴㠱㙦挸㐱愱愹㈷昰㍣㉣㝡㥥㤳つ慢ㅣ攰㍢晢㥢昸挶㐸㜰挳㐰㝡昳㠰搴㈶㤰攵㡢㠲㍣㥢慥慡攲㘹㠲昸㤵攳㘰㠰ㄷㅡ㠶㠴㠵昵愱㌸㜱㕤㐵攸ㄴ攴愹㙣ㅣ㠶晣㈱扤㜳㝢㔷昶户户户㐷愳攱愶㔸㔳㜷㘷戴慤愹扤慤㉢摡ㄴ敢㙥敦散㡥挵㥡㍡㍢㥡摡㥡㐳愷摡㘵昴攱㈸ㄳ㍡捤挹㑤㘳㡥扢ㅡ戴㈷戲挰ㄶ㈴挷扢捦挰㕡㘱㍣㐷㔵㑣㤹㤵㔵㔵㈵づ㜱挹晥㐴晥㑤㈰挳攰昶㐴攰㘹㠰㔵散㐵㝢ㄷ㘲〵㐷晡㠲㠵攵㔱㠹ㄹ㘸㠰㥥〹ㄲっ㥤〹ㄵ㔶挸㘸㐴㜶㐲敦摣㝥搷㌶慢昱㌹昰㙡挱㤳〵摥㑡扣晤㘷㌴㠱㌳ㄱ㥣挲慦㉢ㄸ捤㘰㑦〲ㅢ慦户㌸㉦扣㜰昰㠵扥㙣㕢ㅦ昹〸㠱㙥㠳慡昵㈸搵㔶〸㔹㐱摤〱ㄶㄳㅣ敥㙡ㅢ㔲ㅣ昲敡㘱戴㤲〳つ㑣㍣敤〴ㄵづㄴ昵㈰㌸ㅣ㉣㠵㥤㝤㌶ち㐸㘷ㅦ〹㍤㜴昶㍦搱〰ちㄸ㐷㈱㙦㜵㜶户搹摣㙤戶㌴㜷户挴㍢㕡摡摡愲㉤攱敥搶㡥㡥愶愶㜰ㄳ㜸摤㉤㙤戱搰㔷敤㌲晡昳㈸ㄳ晡㥡㤳㥢挵摣㌹㑥㡥㌲昵つ攴搸攱敡ㅥ㔴㠴㥤㈱愰捥㠱㐸昷㠰〴㐳攷㐱㈸搵㈱愸㥡㈸㙡〲愷〹㔳攸㝣㐷戸㉦ㅢ戶ㅦ挹〲ち㑦㐱㑡㕤㐰戳㘴ㅤ〳ㄶㄳ㠲〹㌷㈷〴㤳㥦攱㘴愵㤸晣〴摣㔲㑣㉥㐴㈱愹挴㔲㤸〲㈶摦㐶㥥ㄶ㡤㘵挸㕢㤸戴㜵㌶㐷㘲㘱っ昷㔸㌸搲ㄶ㙤㡦㜴㠵㍢㕡扢㕡挳慤捤搱戶敥昶㡥㐸㝢㐸㜶㉦㔸㥤攵㈸ㄳ扡搸戶愰㔷㌰户摤挹㔱愶㉥㐱㑥㌰戹挱㡤挹㙡㠸昴ㅡ㤰㘰㠸晢ㄲ㘵㌱戹搴ㄱㅥ挴㤳ㅤ㑣㜲〲㡢ち㈶㤷㍢㈷晡ㄲ㔸㐸㕢㤸㕣㠹㤴㘰㜲㠵㈷㈶㤷㜹㘲㜲㤵㜳㥥〸㑣〱㤳慢㙤搳㐶ㄴ㜹ぢ㤳慥搶㡥收愶愶收㤶戶愶㘸㐷㕢㘷㘷㐷户ㄹ敦㈴㌶晣㥡㡢搹ㅥ㡦㠵慥戱换攸ㄸ捡㠴扥敦攴㑣收㝥攰攴㈸㔳搷㈲㈷㤸㙣㜷㘳戲ㅥ㈲㥤〰〹㠶慥㠳㐲㔹㑣戸つ㈱挲㘹㠴攳〸㤲㡤㉣㉡㤸晣搸㌹㔱㠶㈷㜲㌰戹〹㈹挱攴㕣㑦㑣捥昱挴㠴ㅢち㜲㥥㑤㌰〵㑣㙥戱㑤ㅢ㥢㤱户㌱㘹㡥挴摢捤㜸慣戵㠳㤸㘰㤸挴㘳㕤㙤捤ㅤ㑤㘱㌳搲ㅤ㡤㜴㌶㠵㘴慦㠱㌵ㅣ㐲㤹㄰㜷ㄷ昰㠳敤㙥收㝥收攴㈸㔳户㈳㈷㤸㥣攵挶攴㌴㠸昴改㈰挱搰捦愱㔰ㄶㄳ敥㉥㠸戰㠹收㥢㐹戶戲愸㘰㜲㠷㜳愲㙤㍣ㄱ㘴㜲敤摣㠹㤴㘰㌲散㠹挹㘶㑦㑣敥㜲捥昳㌵㤸〲㈶㜷摢愶㡤㜳㤰户慦㥤㤶㔸㔳㔷㘷㝢㍢㐸㕢㕢㌸ㅥ改敥㙣㙢㘹ぢ挷㕡㍢挳捤㕤㤱敥慥昶搰㍤㜶ㄹ晤㜵㤴〹摤敢攴捥㘵敥㍥㈷㐷㤹㝡〰㌹挱攴㘴㌷㈶攷㐳愴扦〹ㄲっ㍤〸㠵戲㤸㍣攴〸㍢〹㐷ㄷ挹挵㉣㉡㤸㍣攲㥣攸㍢㍣㤱㠳〹〳晦㠲㠹改㠹㐹搴ㄳㄳ㠶晦愵ㄲ㤷挲ㄴ㌰㜹摣㌶㙤㕣㠶扣㠵㐹慣愵㌹ㄶ挶つ戵㌵摥ㅤ㙥㙢㙦㡥㐷昰ㄹ愴㔸㕢㙢㜷慣㌵摡摤ㅣ敦㙥つ敤戰换攸换㔱㈶昴㠴㤳扢㠲㌹搹ㄴ㘰敤㈹㔳っ昸ぢ㈶㈷扡㌱戹ㅡ㈲㝤つ㐸㌰昴㌴ㄴ捡㘲昲ㅢ㐷挸㜷㠱攴慢㈳晡㝡ㄶ㈵㈶㠱㘷㈰㉣扥㝤扡ㅥ搸㜱〵愱慢愰ㅥ㜲敤っ㔸㌷攲昸㡡挱㜰ㄲ摦ㄴ㕡㠶昰㔴㡥慣㕤㈱愸㔱㘹〵〹挷㕣㠳㐸ㄳ扥㜸㈲㤷〲挵ㄸㄴ㉥㈱散戶挹ㅢ挸㍢ㄷ㈲〹〶㔶愲敦挶㜷ㄶ㜴㐹搱㐲㠵ㄷ㙦㔰摦挸扥挶晢〰捦㐲㠱㍡晡㈶㌰昰㈳扦㡡㘱㘶攱摥㑣㤶㝤〴ㄸㄲㅢ㝦晣㡤攵㈷㘳㐱㘹㝦㝥㡣捦㌷㑤㑦㈲ㄴ㌹㡥挷挹㙥挱㔹ㄵ㐳㙥㈵㜵㔰晦敥㜰㝦㑡ㅤ㥣㐲收㈲㠶㜴攴扡㕢攴扡敥㡣㕢愱㔲㜶㘵慣ㄶ㝡㕥㡣㉦挱㤲㡣晥摢㔱ㄸㄷ㈳㈳㍢㍣㐲慦㌸㠹㔷㥤挴㙢㜶愲晥㜵㈴戸㙣㌲㐴昳㌳㈴㈱㠶㙤搸㐰㕤戸摥〹㌱㤲㈳晣㍥ち攷㤱摣㐹㍣摥〰ㅦ㍦搸㡦㜵愳挳㐰㡣愰㌳挷㠵捥挸捡敦ㅦ㍣㠱㜸ㅢ㠵〴㠸晢㉣㈰ㄸ㝡愱㘹攳㝥攴慤㔹〹㌳㜳㝢戴扤㉢ㄶ㙥㘹敤㘸㡢㐴㘳㤱㜸㔳㝢㜳㙢㔷慣慢戳慢㌵ㅡ㡢㌶㠵摥戱换攸㕦愲㑣㠸戱ㄹ㕡搰て㌰㈷㐱ㅡ收㈸㔳㝦㠱㘰ぢ攵㕤愸㑣㝥攵昷㌰㐴晡ㄱ㤰㘰攸慦㄰㤶㥤㤵ㄸ㥢ㄱ攱㈲ㅡ攴攳晣晡㐹ㄶ㤵㤹晡㝤㥡㈵敢摦㜸㈲㈴㘴挴㌰扥㈲㤸捣昰挴攴〸㑦㑣ㄸ㘵㤱昳晣ㄶ愶㌰㌸ㄸ㔱愱㐵攳ㄹ攴㉤㑣捣昶收㑥㑣捡攱㈶㉣㠱摢㌰㔹㐷㈲㤱慥收㜸㑢㍣〲㔰摡㈲㉤攱㤰〴㘰㔸㥤㘷㔱㈶挴㤰ぢ㉤攸攷㤸攳挵㈷㌹捡ㄴ攳㉡㕢㈸㥦敡挶攴〵㜰昵敦㐱㠲愱㑡搰戲㤸〴ㅣ攱㑡㥡攷ㄳ晥晡㔵ㄶㄵ㑣㈴㙣㐲搶敢㘰昱㡣㠲〹挳㈶㠲挹㕥㥥㤸散攱㠹〹㠳㈷㔲㠹㌷㤰〰㈶っ㤴搰愲昱㈶ㄲㄶ㈶㘸㜶㙢ぢ敦㕡ㅤ㑤㉤㙤ㅤ攱戶㜰戸戹扢慢挳㡣㐴愳㕤戱敥戶㜸㕢愸搶㉥愳摦㐲㈲挴㐸㡡愰昰㌶㜳ㄳ㥣ㅣ㘵㙡㈲㠸㘰ㄲ㜲㘳昲㉥戸晡㑦㈰挱㄰㈳㈶㘵㌱㘱㈴㐵㠴㝣㜱㐰㍥㍡愴摦㘷㔱挱㐴愲㈱攴㝦〸㔶ㅥㄳ㐶㐳〴㤳㑡㑦㑣晣㥥㤸散攵㥣攷ㄳ㈴㠰挹摥戶㐵㠳㌸摢搷㑥㔳㑢㔳戸扢扢愳愹愳㍢摥搶摡ㅥ改㙥㌳㑤㌳摡搲㡥捦㈰㠶扢愲㥤戱㤰㠴㑢㔸ㅤ㠵㌲㈱〶㐸〴ㄳ㍦㜳晢㌹㌹捡ㄴ愳㈰㠲挹㐷ㅦ戹慥ㅤ㝥ㅢ㔰ㅢ㈰挱㔰〳ㄴ捡㘲挲〰㠹〸搷昲㘴㘱㤲㍡ㄶ㈵㈶㈱挶㑢㐴㔸て㔶㕤㐵㠰㉥晦㔱攵户㤹㕤㉥敥㜴散挶ㄴ㝣㔹㘷ㅥ扥㤴㌳㡣攲扥ち㍣㐲㘹㍤㜸㔸改㍦㜲攷㙣昱㕥ㅢ㘲晤昰ㅢ㜸〷慤晥㍢散㄰搵ㄱ㑦㥥ㄶ愷攰㔷㑦㐴㠳〳㡣㑥㜸敥昶ㄴ㝦ㄹ捤晤㘱㐲摥〵㜶㑦㉤捣挲慤挷ぢ㜵慢搳㍤昹慦㈳㕡ㅦ〰〳㝦扡昳挱㤷㐳㥣〰挰昴㤴戳㤹敡ㄴ㕢㤶挹㤷挳〷㔴㄰愱㤱㜲㜸㌰㜹昷㤱㥣敢挱捤㝤㐷戸搸㐳挷捥㥥ㄹ㜳㉣㘶昱㈰㘳愵扦愲攴捤㌴㔹㥡搹摦㐱攴㤳㥡戴㠶㡦ㄹ㉤㡣㑤㐲ぢ昶昵㜸㙣㜵㙥㈲㘷扤戹〶戹搲っ昷ㄸ㤳〱㔳昵慣收㤹㔳攷㑥㙤㙥づ扣㠹慥㈸摥摢㈸㝢㤶㐲攰㜹㑥㡥㡥愰摥ㅤ㈶ㄵ㈳㐱戴㐶㔶晤っ㔰㡥挲愲晢敢㍢戳挱攳㌱㐷愸慦㝡㑥晤㑣㐷昳㐴㜵攰〵㍤㠱ㄷ捦㈸㝥㠵㉤扦昷捡㘸㠹搷㉢㈸慦攳愴㥥慦愱扤㘶ぢ㡡㍦つㄲ㘲㤰㐵慥㤱㝤攵ㅡ㔱㡣㤴昰㍡㔱慦愰〴〷愷㡣愷晤搹㉡〶㌹㌸愶㤴㘶昸挴㤸攲〶㑦扤〸㔵愷挹㐱㝤㈰昵ㄹ㈲㜱㔸昵㜳㤰ㄹㅦち㡣㤵㠸收㤸㈸㌰㍥攲㠵挲昳㜶㘳㑢㍥㤰昲㥣㉤㈸晥㍥㐸㠸㘱ㄵ㐱攱㌰ぢ〵挶㐶〴㠵㘷㔰㈲㡦挲㌴戶㡡㘱つぢ〵〶㑣㡣改〵㈸㍣㔵㠰挲㑣敡慦㠰㔶ㅥ〵〶㍥挶㠷〲愳㈳攳㐳㠱ㄱㄱ㉦ㄴ㜶㤴㐳攱㜱㕢㔰晣㤱㤰㄰〳㈹㠲㐲慢㠵〲愳㈱㠲挲愳㙥ㄴ摡搹慡ㄸ㐴ㄶちっ㤱ㄸ㥤〵㈸㍣㔴㠰㐲㌷昵㑤㘸攵㔱㔸㡦捣昸㔰㘰㍣㘴㝣㈸㌰〶攲㠵挲㝤攵㔰戸搷ㄶㄴ㝦㈹㈴挴搰㠹愰㌰摢㐲㠱昱て㐱攱㙥㌷ち㍤㙣搵㄰㐴ㄶちっ㡡ㄸ扤〵㈸摣㔱㠰挲㍣敡昳づ㤲㐷㠱挱㡤昱愱挰〸挸昸㔰搸ち㑤㉦ㄴ㙥㉢㠷挲慤戶愰昸㜳㈱愱㙤昶㌹昵㈲ぢ〵㐶㍣〴㠵㥦扡㔱㔸挲㔶㝤ㅤ㈲ぢ〵㠶㐱㡣㘵攰ㄹ戳㌸愵㌶愹㥢ち㌰㔸㐱敤㜳愱㤳挷㠰挱㡣昱㘱昰㑤㐷戳摣慣㘰㍤㠵昲散㙣㜵㌱㌴扤㌰戸慥ㅣ〶搷摡㠲攲㉦㠶㠴ㄸㅣ㤱㤱㜰㥣㠵〱㈳ㅣ㠲挱て摤ㄸㅣ捦㔶㕤づ㤱㠵挱㘵㐸ㄹ㕦〴㉦㝦㘳㔱㔷ㄷ愰㜰㈲昵ㄹ摡挸愳㜰㌵㌲攳㐳攱ㅡ㐷戳ㅣち昹㍢挴昵搰昴㐲攱戲㜲㈸㕣㙡ぢ㡡㍦ㅢ愲攸㙢换攲㉤㡡㡡攳㐷㝥㐳㜴戸〵㥢ㄸ㔸摡〴愹昳㠷㙥〶㤳㠷ㄲㄷㄸ〹㥤攷㈰ㄳ愲搳㉢㘵搶㔱扤㐲摤㡥扣攰㜹戱ㅢ捦〴㠴㡡晥攰㐸昵昷挲昹慤㘵敥户捡㔵晦〲㕢㔰晣㥥㜵攸㉥攷愴㘹敢愴㜴〸攵愴攷扢㑦㝡㌲㑦晡㑢㠸慣㑥扣ㅦ㈹㈳ぢ摥㐸㈷㝥ㅤ敡㑥㡦〵昵㈰昵ㅦ㠰㤶挳慡愷户㌷扥㑥愴㑢㈸㥡㘳㜶攲㤳搰ㅣ㐱㘱㤸㠰捡㘲晦散㜲㈸㙣戳〵挵㉦㕢㠷攸㍤ち昴愷㕡㈸搰〵ㄴㄴ戶扡㔱㌸㥤慤㝡ㄶ㈲ぢ㠵㘷㤰㌲捥㈸㐰㘱㑢〱ち㘷㔲㥦扥㕦ㅥ〵晡㜷攳㐳㠱㑥攰昸㔰愰攳攷㠵挲愹攵㔰㌸挵ㄶㄴ扦㜱ㅤ愲扦㈸㈸㥣㙤愱㐰愷㑦㔰ㄸ㜲愳昰㔵戶㡡晥㥡㠵挲㥢㐸ㄹ攷ㄴ愰㤰㉢㐰攱㕣敡搳摢换愳昰㉥㌲攳㐳㠱㙥摦昸㔰㜸ㅦ㥡㕥㈸愴换愱㌰㘰ぢ㡡㕦扢づ搱㐳ㄴㄴ扥㘵愱挰㘵慡愰㤰㜴愳㜰㈱㕢㐵て捤㐲㠱㔷扤㜱ㄱ挸挸ㄵ戱扥〰㠵敤搴愷㝦㤷㐷㠱㍥摣昸㔰愰愳㌷㍥ㄴ攸摣㜹愱㄰㉤㠷㐲挴ㄶ㤴扣㝢㑤㥦㜰慣㜷慦㕤㥦㤰攵㈳愸㠱㌸㜷㉦㙢攲ㄶ㥢㙥㥣㍣敡㥢㤴㝤攷㕡扣㉡㤹挱㐷㕣ㄷ攳㡤㘰扣㈰㠹敦戸摢㥢愱㜸㔳㤸㡦㐰㌹㉦攳㘹挹戱戰ㄱ㕦㤶挱摢㜹㔵昱㠵㔹㍣捣ㅡ慢挶㐷㈸㜳昸挲搲挰慥㄰㌷挶㤳〰㤵ㄸㄶ㌸慣㌷㈸㍤㌷攱戹扢敥改㌰挹㈳昲㡤㈳㜸㌸て㌴晡昹㠶攵捥㐵㡤㡤换搰㕦捥㐳㈲㌱搷㍢挳㝥戵ㄶ㕤㙣敤㜳㙥昱挹戶㌰㝤㌱㝤〵昴攵晢ㄴ㜲昳〲〹敡慢挸㑡愲搲搶㘳攰〱㝡挹挵つ攳㈳ㄱ昳搹昲愲慦慢搶搴戰戵捥㔱㐹㌷㙦㌴㈷ㄳ㘲㕦㔵慡㍦捣晦戳愲㍡搵㥦㌴〷搶攵搶攷晦㥦ち㙣㈰攰换㈹晡ㅡ㘸昱㔴晣㔵昴扦㌸㈶㡤敦㠳㜸㌷昴㜸捦㠶晥㄰晡㐵つ扤㤶慣㤱㠶㉡扡㙦㙣慣㜳愸〳㤱㘱ㄳ昴昵㈰昹㉡搰昹㤱㉡摣㠰㠴㜷ㄵ㔶㝡㔶攱㐶㥡攲敤㘹〴敢㥢挹㜲㔵㠱扥㔳㐱ㄵ㘶㠲㈱㔵昸〹ㄲ昹㉡搰昳㤰㉡晣ㄴ〹敦㉡㉣昲慣挲慤搰㉦慡挲敤㘴戹慡搰㡥㝣㐱ㄵ攸㤹㐸ㄵ㝥㠱㐴扥ち㕣昶㑢ㄵ晥〵〹敦㉡昴㜹㔶攱㕦愱㕦㔴㠵扢挸㜲㔵愱〷昹㠲㉡搰㉤㤰㉡摣㠳㐴扥ち㕣㜳㑢ㄵ敥㐵挲扢ち戳㍣慢㜰㍦昴㡢慡昰〰㔹慥㉡㉣㐱扥愰ち㉢挰㤰㉡㍣㠴〴慢挰㐳㜱挹㉢㔵㜸ㄸ〹敦㉡㜴㜸㔶攱㔷搰㉦慡挲㘳㘴戹慡挰ㄵ㜳㐱ㄵ戸㈴㤶㉡散㐰挲㐱㈱挴昵愶摣愷㥥㐰㐲㍦㐹昲㙢㤰愰攲㤲㔳㙥㔸㌳㔱〳㝡攷㠷愳挶搵㜸搲㤹换㔰ㄱ捣戰〵戲㐷晥㌴戸㡡㑢㑥㘹捦㙦㤸挸㝦㔹㙡ㄳ㘳㔳㔹扦㥡收戴攵㡤㤶扤㐷收㤰㘷愰慢戹昸㔴㠲ぢ攷㤰攷挸㜲戵㠵慢㔵戶㘵昵昶㕦捣昹戸昵挴ㅥ㤵㐶㐶㑥昴㍢㈴扣㠱㍢搸㌹㤹捦㍤㘱晤ㅥ晡㐵挰扤㐸㤶敢㘴㈷㈳㕦〰摣㈰ㄸ〲摣㑢㐸㌸挰㈹慥昱愴ち㉦㈳攱㕤㠵晤㍣慢昰㉡昴㡢慡昰㍡㔹慥㉡㜰㠹㔸㔰㠵㌳挱㤰㉡晣〱㠹㝣ㄵ戸挰㤲㉡晣〷ㄲ摥㔵搸摤戳ち㙦㐲扦愸ち㙦㤳攵慡挲㔷㤱㉦愸挲戹㘰㐸ㄵ摥㐱㈲㕦〵慥㙥愴ち敦㈲攱㕤㠵〹㥥㔵昸㌳昴㡢慡昰ㄷ戲㕣㔵戸㄰昹㠲㉡㜰昵㈳㔵昸㉦㈴㘴戰㘰㐸〶慥㐰㘶摣㌷㐸晡㔸㍢戹攳昸ㅥ捥愳㜸㜷ㄳ㍦敤㝤㍢挱㑣㍤敦㌱㑣㔴攳慦㑦昱㕥挱㑡改て挸收㙤㐲㑡㝣㘸㈷愴〴㙦〹㈳㈵㙥㐴㑥㑡㝣㐴昶捤戶㑣㝦㙣㈷愴〴㘷昰㤱ㄲ㥣㠹愵挴摦挸收㈴㑣㤹晥挴㑥㐸〹㑥戸㈳㈵㌸㜱㑡〹㕥敥㡡㜳愶㤴攰㠷ㅣ㤸㤰ㄲ昷ㄴ㤴攰㍣㈷㈵昰㉡㍦晣㌰愷㐴㠵扢〴愷㌳㌹〷㑣昸ㄴ愷㈵㈹㠱慦搹攳㙢㔳㑥㠹㠰扢挴づ愷〴晥晡ㄴ㘷ㅤ㤹㑣㍥昸搰㥡㘵㍥て㙥戵摦㔰㑦㍡㠲昷㙤〱㥦㕤慦挶㕢㘹㥣㥤愴挴㝢戶㠰㈱㕥捤晦㜴慡晥㘹㠸㙡㤱慢㝡搲慦昰ㄱ扣㤷搵晤晥㤷搵㔵晥㜷㝣㐹㔴㌱愹㉡㝣㡡㜳㡤㔴㌰挸㉡㜱㥡㘱攵㜵㡤慢㠲㡡㔳㠴攸搴㤲换搹㐱㜴敡㕣㍡昵㥣〹愴搹昸敢㔳扣愲愵挴〴敡昰㘲㤶ㄲ昵敥ㄲ扣㜰㐷㑡昰〲㤴ㄲ㈱敡昰摡㤳ㄲㄳ摤㈵㜸㥤㡤㤴攰昵㈲㈵㈶㔱㠷㤷㡡㤴㤸散㉥挱换㐲㑡愰㔲㍥㈵攳㤵慤㜳挲〳攴㠶㌸㙥㔱〶晦㉢ㄱ㈸挲〳㌲㐶㑢戴㌸㔶㐵㙢㑦㑢㑢挶㘵㠹ㄶ挷愷㘸敤㙤㘹挹㔸㉣搱攲㤸ㄴ慤㝤㉤㉤㘶愴敥〵昵攲㌸ㄴ慤晤㉤㉤ㄹ㜳㈵戶㌸昶㐴㙢㡡愵㈵攳慣㐴㡢攳㑤戴づㄴ慤㝡づ㡥攳愰攵ㅦ㔲搱戵戱戵㙢摦慢慦㙣搸愷昲ぢ㜳㙡户扦昸挸㑢ㄷ㍣㜵挲慣搷㍦扡攴㤲愷㕥戹攰搱㡦敥㠸捣㝡昰捡㉢敦㍦收戲㐷㕦㥡ㄴ扦摣㝦敢㝢㡢㉦㍦慤㜹挳㘹㈷挷搷ㅣ㜱昴㘹挷㥦戴愲㜹昹挴改ㄵㄵ㔵㔵㠷㑤㝥㘸慦挳㐳㕢㑥扥㕤摤昳散㥥〳㑡㐶ㄳ慢㜱㄰㑦㡢㠳㤳㔳㠸愳㡡㜹㝤㌰㈸愰㤶昱挴㝣㐱挳㌹慥㐴敢㄰㑢㑢挶㔰㠹ㄶ挷㤲㘸ㅤ㘶㘹挹戸㈹搱攲昸ㄱ慤㘹㤶㤶㡣㤵ㄲ㉤㡥ㄹ搱㥡㙥㘹㜱㈴挸ㄵ昵㤴㝤㐵捤㐵㤱㙡扣戹挹捥ㄷ挱扦ㄵ〹搸摦㈲昸㜵㤱㠰㕤㉣㠲㈷㡢〴散㔵ㄱ㍣㔱㈴㘰㐷㡡㘰㐷㤱㠰㝤㈷㠲挷ぢ〵㈱㘲㡣ㅦ㕦㕤愵㈲戰愲昳㔸愱㡥㈲㤶㈲㜸戴㐸㐰昸㐴昰慢㈲〱ㄱㄳ挱㈳㐵〲㠲㈴㠲㠷ぢ〵㌵晦つ㔱㝥挷㔶</t>
  </si>
  <si>
    <t>㜸〱敤㝤㜷㝣ㅣ挵搹扦㐶搲㥤㌴㘷换㕡摢ㄸ㌰挵㐸挶㘰㠳㐱愸㥣㥡挱㠰㉣㜷㡣㙤㙣㔳〳挸愷扢㍤㕢㔸挵㐸戲戱㈹挱昴づ挶㠰改扤户搰摥㄰㈰㄰㈰㤸ㄲ㑡㐲㈷戴〴㌰㠱〰㐹㈸㠱搰攱昷晤㍥扢㜳户户户㈷㈹扣昰昹昱挷扢搶㍤㥥㜹㥥㘷㥥㜹收㍢戳戳戳㍢捦摤收愹扣扣扣敦㜱昰㝦ㅥ㠵㑣㙣㌶㝦㘵㑦慦摤㔱搱摣搵摥㙥挷㝢摢扡㍡㝢㉡㥡扡扢㘳㉢㘷戵昵昴ㄶ㐰㈱摣搲〶㜹㑦愸愵愷敤㔰扢戸㘵戹摤摤〳愵㔰㕥㕥㜱戱捥㠷㝣㘳昷㘳㤹㡣㘶㈹㕤㐸〲慤㍣ㅤ㈶㈹㈲㈹㈶搱㈴ㄱ㤲㐱㈴㠳㐹㑡㐸㠶㤰㤴㤲㔸㈴㐳㐹㠶㤱っ㈷搹㠰㘴〴挹㠶㈴ㅢ㤱戰㙡㍤㤲㘴ㄳ㤰挱㥢㠲㉣㘸㥥㌴愷昵㈰㌴㘴㝥㙦㔷户扤㕤搹㕥㡥扢ㄳ慢慡㉡慡㉡㙡敡㉢ㅢ㉡㉡户㉢㙢㕥搶摥扢慣摢㥥搸㘹㉦敢敤㡥戵㙦㔷㌶㜷㔹㙢㝢㕢㝣㌷㝢攵㠲慥㈵㜶攷㐴扢戵戲愶㌵ㄶ㙤愸㡡搶搶㈶ㅢㅢㅢ〶㙦〶换戳㥢㈷捤敤戶㤳㍤㍦㤶捤捤㘹㜳㑥昳愴㡡搹㜶敦㡦㘵㜳ㄴ㙣挲攴攴慥㡥㔸㕢攷㡦㘴㌴挴敥慣㥤㙣挷摢搸敦戶摤摤搶戹愸〲㙥㘷〰㡤㕣㝤㐵㔳㑦捦戲㡥愵ㅣ㐲捤㜶㝢晢㍣㍢㈹晤摤㌱戹愷㜷㙥慣扢愳㘷㜰〷昱戳扢敤捥戸摤㌳愴㘳捡㡡戸摤敥㉡昶ㄴ㜷散ㄵ敢㥥ㅤ敢戰ぢ㤹㈸敤㜰晡㜰㐶挲敥散㙤敢㕤㔹搲戱㘷㡦㍤㉦搶戹挸愶㑡愸㘳摡戲戶㠴㉡㉣挴㕦㕥挱搸㈰捦愴愳攰㑦㐷昳攲㔸㜷慦攴搸㠵㔵㐱扡㥥攱㈲慤挸昰㡢㐳慡捣㔷㡡㝤㌶扦慤㘳㌷扢扢搳㙥㘷㈵散挹昱㍥㈵〱挸改㠷ㄴ㔲愶㌹散㈵㌵挸㍤敦搸ㄶ搶ㄲ摥〲挴㥡扣慦摤㌳扢㙢扢戹摤㕤慤ㄳ㉢㉢ㅡ㙢㜵ㄹ戸扡㥣昲搱㈰㤱愵戱㕥㐰㔲㕤㔹㕤愷户愴㘴っ㠸㉡㝣ㄵ㈷戵搷ㅥ㑦慣晣㤶㔸㝥㑢㙢㝥㑢㍣扦㈵㤱摦㘲攷户㈴昳㕢ㄶ攵户㉣捥㙦㘹换㙦㌹㈸扦㘵〹㜴捣㔱㕣㔴㤴敦ㅥ㤷慣㍣晤戶ㄹ愳摥㥥㜶挲搷㕦㔴慣㌸攸㡢晢ㄴ捦㘳㤹〶戶㐶㈲摢扦戱攰敡㜱㈰攱㙤㐰㈲㜳㡤㝦搵㝡㕢㑡挶㠳㈸昵㍣晣愳㡦㔷㐶ㅦㅡ㜴昰㥡昲收扢摥㡢ㅥ㜷挱㜵扤㙦㉡捥て㘲㝣㝢㈴㑡㌳ㅢ㕦愵㉢㘸㘱〷㤰㜰㈵㔳㉢敤㔸㜷㔹㜵㘵㔵扤慥㘲戶ㅡ㐴愹愷㕣搳㠷ㅣ昰㡦㤱㝦㥣㤲㤸晡摢㕦㉥扤昲搶〷て㝢㌴挴㔹愷㈶愸㔳晣晤㍤ㄵ昳㐴㍣搶搳敢づ㐵㑥㔴㍦敥㐸敤㝦愰㑥敤㡥晦昴〳ㄵ㤵晣㈸〳㔵㐷㠹㝥㉤㐸戸づ愴㘰挶扣㜹扡㥥慣〶㄰愵ㅥ㜵㍢攴攳昳㙦㍣㜰㘱搷晥搳㝦摤戴㝡昵敦㐷㐶愷㉢〲㉢㤷㠲〹㔴摥㤱戹㥤㐰㑡ㄶㅣ搲搵㌲扦㌷戶挸㙥愱愵㠹ㄴ敥っ愲搴㠳慥愵㌵㡢昲㝥㜵㔵扣㘲敡㐹换敢ㅢ㡦ㅥ戹㐹㠷攲戴㈲愳㘶㔷㈴戲㠷㘴ㄳ戸㝡ㄲ㐸戸㤹㈹㌳㙣ㅡ昴㘴㘶愷㠰㈸㜵㡦㙢晢扤㥢慢捦㝤敢摢㠳㜷㍢攱〸敢挰搷攷㕤戹㔶昱敡㈴戶愷㈱㤱㙤㝢㍡㑤捣〰〹捦㘴捡戵㕤㕤慦㜷㘳㜶ㄶ㠸㔲㜷戸戶搷扦昵换㡦戶搹昶㠵改㔷㈴㥦摢㈰扦㜶搶㘵㡡ㄷ㍤戱㍤ㅢ㠹㙣摢㜳㘸㘲㉥㐸㜸て㤰昴愹ㅥ搵昳㈸㤹て愲搴㑤慥昱昷慤㘹㑦敤扢昶㡣㔹挷㙥㍦慣㜹晣㝢ㅦ户㈸㥥昳㘲㝣㑦㈴戲㡤敦㐵ㄳ㝢㠳㠴昷〱㐹㥦愷㌵㝡㕦㑡昶〳㔱敡㙡搷昸慤㉦づ摦晥搹㝦扥㍤敤扡㤷㘷㐷扦㌸㜷㐱扥攲㐵㕡㡣敦㡦㐴戶昱〳㘸攲㐰㤰㜰ぢ㐸摡㜸㤵㕥㐸㐹っ㐴愹㑢㕣攳ㄳ戶户㈷㡣㥡昷户收扢晦㘷昷愶㡦㉢收敤愵㜸昱ㄷ攳㜱㈴戲㡤㈷㘸挲〶〹㈷㤹㌲㤰㔷改㐵捣㉥〶㔱敡㕣搷昶㍤捦捤搸攲愰㤲ㄷ㜶㍦㘳㔲摥捤㤷㡦搸㜸愶攲㥡㐲㙣ㅦ㠴㐴戶㙤㑥㠲扡ㅤ㈴摣〱㤲㠶扣㕥㜷㔲搲〵愲搴㙡搷昸㤲㘵㌵戳㉦㍤攲戳㤹㙢㕦ㄸ㝤摤晡㙢㠶㥥慣戸㔶㤱ㄱ㝤㌰㤵扢㤹敢〱㈹㤸㍤㜷㉦摤㑢搶㌲㄰愵㑥㜶换慦㝡愳昶晤㐳て摤㘷敡〹㤷ㅤ搸昹㡦挲摢搷㈸㉥㜳挴戹㐳㤰挸㜶㙥〵㑤慣〴〹ㅦ㉡㈹㘷晡慢慥搱㠷㌱㝢㌸㠸㔲挷戸戶晦㜲搱挶㘳㐶㍤晢攱昴扢扢㥦㝡㝢昶㐹昷敥慦戸㝡ㄲ摢扦㐴㈲摢昶㤱㌴戱ち㈴㝣ㄴ㔳〶搴㙡㝤㌴戳挷㠰㈸㜵戸㙢㝢攱搱慢㍥㝢㈲㔶㍥㜳敤敢愱㡡摡〷㉥攸㔴㕣㤴㠹敤攳㤰挸戶㝤㍣㑤㥣〰ㄲ㍥ㄱ㈴㍤ㅡ㉡昵㐹㤴㥣っ愲搴㌲搷昸捥㝦昸晡戵㑦づ㝢㜷昶慤攳慦扣㜸愷昵ㄷ敥愸戸搸ㄳ攳愷㈲㤱㙤晣㌴㥡㌸ㅤ㈴㝣〶㔳挶昱㍡扤㥡搹㌳㐱㤴敡㜴㙤敦ㅥ晡晣挲摡㙢捥㥥㜶晤㕤摦㤵㍤㝣晤摢〷㈹慥㈱挵昶㔹㐸㘴摢㍥㥢㈶捥〱〹慦㘵㙡㕦ㄷ昰㑡㝤㉥戳攷㠱㈸戵挸戵㝤扦晤㐴昸㤷㥢㙦扢敢㌹㐵㘷摥㝤敦㠸㔳㝥慤㐶㐰㉣戶㉦㐰㈲摢昶㠵㌴㜱ㄱ㐸昸㘲愶㕣扦慢ㅡ昵㈵捣㕥ち愲搴㐲搷昶摣敢㈶慦㕣㜷搸ㅦ㥢㑦㍤慥㜸搹昳捦㙦㙦㈹慥㜸挵昶攵㐸㘴摢扥㠲㈶慥〴〹㕦挵㤴挱㈴慡慦㘶昶ㅡ㄰愵昶㜵㙤㥦㜸摡㠳㈷㡥敥㉡㤹㝣搵㔷晢捦㝤㜴挴㌱㕦慢㡤㈰ㄶ摢搷㈱㤱㜵〹扥㥥ㄶ㙥〰〹摦〸㌲㜸敡攴愶㤶愶愵㑢扢扢㤶挷摡昵㑤㤴摤っ愲搴㍣搷晡ㅥ捦㡣慣㝥晥昴摥愹昷㌶㑤扦晢散搱昷㉥㔵ㅢ戳㈸昵㙥㈱戹㤵戹摢㐰㍣㤳㍥㑦㤶摢㈹扣〳㐴愹㔹慥愵㝢晥扣搳愸慤て扦㜲昶㔹㔳晥㜵换㐷ㄷ㡣㝣㐴㜱㤹㉦㝥晥ㅡ㠹㙣っ敥愴㠹摦㠰㠴敦㘲捡㘰㔰慢敦㘶昶ㅥ㄰愵愶戸戶昳〶㝦晣摣昴扦摤㌴改搲㍤㉥㝥晡つ㌵敦㍤戵〹挴㘲晢㕥㈴戲㙤摦㐷ㄳ扦〳〹摦て㤲㥥㈵㙡昵〳㤴㍣〸愲搴捥慥昱㕤㕥㌹㘰攴挲愹晢㑤扢散㡦愱㙦㡥㜹㜵摤摤㠳ㅦ㠲㜸て㜷戱㌷戹㍢㜶〸㤶捦改㤵㜹㜵㐵㈵晦昵㝦㑢㠲㍢㤲㘴㙤戲㍥㔹㔵㤵愸慤㡣搵挴㐲㘵㌰㍢搰戵㉦㈷㥡挱挹扤摢㍡ㄳ㕤㠷㌸㡢攱㐹戱ㅥ㍢扤攴ㄸ敦捡㈶㜵㉤敢㑣昴㙣ㅡ㉣挴㌵扡搷摥挴㉦㑢ㅢ挹㉡㌶ㅦ户ち㜶㡦搴㌷捡㕦㙣慦㔸晢㌲扢㘹㐵㥢㈳摥摣㈷挶㡤㐲㔷㙢㙥改搴㙥晢攰㤴㌴换愳㈶摣挴㉥ㄷ摢㥢昹捣㈶ㅤ㤱攳㔷㔹昳攲慥ㅥ扢㔳摣ㅢ摦㌱户㉤扥挴敥㥥㙦昳ㄶ搸㑥㐸㔳㐷㔰攴摥慤㡣㥦搳㠹㠶攲晥㈳㌱摡换㑤㑥㔹㠱攵㜸挲㑥挰摦愵㜶㜷敦捡〵戱搶㜶㝢挳っㄵ愷㑥〸㐶㘶戰愷㜶挵㤷昵㌴㜷㜵昶㜶㜷戵㘷㑡㥡ㄲ换㘳戸㐳㑡散摥㤵戰㜱㠳㔳挸㈳㑦攵ㄵㄴ㈸㤵户㙤搰㠲㤶㜶㝢㉡愴㈳扣㕤㡣㍥摦㌸㜳搸㔵捣㐳敢搰㡡㜶㥢㘳㌲㝦㑣㍦挶挴敥㘶搰摣㈶户愲愷㑤㝣㕥㐰敤㜱戹戵挵挷㔴捦晤戴捡昹昹挳摤搶㑦㔹㡥㕢愶改戱捥㐴扢摤摤攷搳づ㐵㡦昴㍡㤰搰㡥㌸㥢㜳愲㔷〸つ戵㐲慤っㅤ搲㤶攸㕤ㅣ㕥㙣户㉤㕡捣敢㍤㥥㠸ㄴㄷㄳ摡慣㐳㍦〲㤶㝥㤴攴㌱㤰㐸㈴㉦晣〷㉡㠵㈳晡㜱㈷ㅦ㉡挷晦晦晤晤㘹㍥㑡㘹戹ㅦ挶挳㡢㥥㔰〷㙥㘶㝡ちち㠲㕡㌹㍤搶戳戸㤷挳戳㑦㈱敦㐴昵ㄳ㈴㑦㠲㠴戶〴改昷昶㤷换愰㐲摥攵㤷㜴㑣戶㤳㌱㍣㕢㤱戳㕢挵㐲ㅤ捥敤晡㘴扢㈷慥㜹㕦㍦〳攷捡㡡㌰㔲㌸昹〷㜷㜰昴摢㉢㝡㈷挷㝡㘳㐵ㅤ㜸㐲㠰㕥搲㔰ㅡ㉦愵㥣ㄴ㑢㤶〸捦㤴㡥戸㌹㔸戰㈴改戱㌲㐸ㄸ㡥㈵㥣㌸㌸㕦昲ち㕣摡㜷㈳攰晢收㘸㐴搸㍦搰㌳敦昴昱〰㈲㌱捤敥㕣戰㜲愹摤㐳昵攲㜰㥦㔰晡㑦㉦ㅡ㥢ㄳ㙦摤戳户慤扤愷〲㥥㑥敢敥㕡戶昴挷戴㐳㕢晡㈹㄰㜳㠴慡㌱㡡〷摥㈶挰㤵㔷㠴ぢ晢㌲扢愵㈵慦㤸搶挸搱愳㐹㌸㕡㘱散㝢晣㈷㠷㝥〶晦㐵晡㤲㠵挶㐰攳扦㜹㉡ㄲ㠲晥攰づ㈰戴愰摢㤶攷㍣挵㤲〱摡㈵ㅤ㝢㜷㜵㉦㘹敤敡㕡挲昱㌴㐴㜲㍤㡢㙤扢㤷捦㑥〶戹捦㡡攴㤹㤰㔲〵〵ㄹて㐲㍣て㔹㐶挱㝥昸〵㤰㤲愶昶昶㌲㘳戱㈷晣㈲㔸〵㜸㡡ㄳ㝥〹㠹㉤㘷㑤㉥㙢㈸㕢㘰㜷㉣㙤挷搵慥㙣摣㈱㙤扤㡢换㝡扡摡㤷挹㠳搱㙤㉡㔶戴昷慣㔰攳〰〴ㅦ㘷㍣㘱㡤昹㜸挱昱㔳愶㥤㜲挶ㄷ㤷㤴ㅥ扦挹㔵㙡慣㉢挸㝡㠸㌲ㄶ愶换昰搱慦㠰愸慤愰挶〹〶改捣㐳扦㠶扣㝥㥤攴㉦㈰㤸㈶〴㜸捣ㄲ㙦㌸㔹㌵づ晦㤷攳愳摦㈴㜹ぢ㐴㙤ぢ挲昳㔴慦〷㌱㠷摡っ昶搹晤搲㠵摢㠰㥤摤㠵敦㠲ㅢ搱㝤挸搴㜸㘸戰ㅢ㌵㘱搳〴㑡ㄳ㈴㌵っ㠶〳〱ㄸ敡ち戲ㅥ昴㔴愰㔸ㄹ换㝦挴昲愵㔰ぢ〶攰ㄳ敡晣㥢攴㔳㄰て〰晦㜱戲㙡〷晣㉦〰㝣㑥愵㉦㐰㔴ㄵ㠸〰昰㈵ㄲ收㔰㘱搴㤱〲愰ㄲ散㙣〰扥〵㌷愲晢㤰愹㙡㘸㘴〲㄰㉥〰愲〳ㅡ㈵摦㝣㤷〳愴慦㕤㐱搶㈳慢㈸㙡敢㘳㐹㤷昱㤴㘸〳攸㘶㉣改〶㈷愷戶戵昷摡摤㜲搵㉥㑤攲㍦攷㠱慤攴㑢戸㔲改㡥挵㥤㐷愱ㅢ㈴㥢戱㔸挱ㄳ攲摥㤵改攵㕢搶㘲挹㔹㑢晣摦㤲昰㘷户㈴㤴〵㘱挶戲戰㡦㈵ㄷ〶㡤㙦㔱搸户戲㘷㄰㜱㌵ㄴ㌸㠱换㤰慡㠰攵捣㐱㐶㝤晦搵㐶ㅥ㠳愷昴扤㠳㤰摡㤵戹㤷㡡ㅣ散〱㠳ㄴ㠵㜲㉥换ㅥ㠲昰晦ㄶ戵晥㉤㍣㘷㔱ㅢ挶慣愵㡢㐸㡡㐹㌴㐹〴㐴㝤㠶挹㠸㔳㜱㉦㌲昵〰昰㌷〵㜹㜹敢㤱挶挶ㅣ㜵㑡㐸㠶㠰㜸愶㘲ぢ搹昰㔰昲㘴昶㈸攳㠲㈸愲㔴㉤ち㤵戳攰㌰㠸昴㜰㤰挱ㅢ㠰捣㥥㙥户攳摥攸挷摡㌶ぢ搱挹扥㔷㜳ㄸ㍡㝣㐲戵㘱挷晣㤵㥤昱挵摤㕤㥤搸户攴㈲戳㈹㡥㝤愷ㅥㄵぢ㜷捣敡㙡㕥搶ㅢ敥㤸摥㠶晦〶㜷捣戳㤷摡戱摥㘶摣晢㘲〵㍢ぢ㍢〱戲㍥㥤㤱㔸昱晦㜳晤㥡挷㥢㡣㍣敦ㄲ㔶昹㑦㕣㘷㈵改挲㕢㌱戹ぢ㝢㤸戶散摣ㄲ昶㜰ㄸ昷㈲㍦挳〵㉡昶㜰攱摤愵ㅦ摦戰攳㔶ㄷ摦昲扤晢晦㤱ㄸ㠰㜲攸㍡㌴㍡晢㐲扤㌱㡡㐴晡㤲愹〶㤴㑢㕤愸挳㥢㐳扦〰挳㐰昳㘲慤摥捣㜵㈱㝥挳ㄵ㘴㙤㔵㑣㠰㌵㕥㡣㜵㌹捡敢搱㈴㕢㤲㡣㈱搹ち㐴扤攲㥥㌶㙢愱挵㑦晡戴ㄹ㑢㥤㜱㈴摢㠰㜸㑥㥢昱挸㠶户〳㈹㌵㍢㑥㘵捥捣ㅣ挹㔳摣つ㈹㘷㠵摢㐳慥㉢㐰搴㐴㘴㌹搶戱〳㠶㙣㑥挰㜶愲㐶搶敡扣ㅡ㐵㈲扡て㤹摡ㄹ攵㔲㠰㘹〲收㉣敤ㅥ捤〵搶㈳慥㈰㙢㌷愶〹㤶捡攸挵㡥㌰愲搶戹挰㠰㤱㜹攸㠹慣㘳㘷㤲㕤㐰㍣挰㌴㌹㔹㌵〹〵捡昱搱㤳愸搴っ愲㈶㈳㉢㑢扢挹挸㤹㐳晤ㄶ㜵愴㤶㜶捤㘰㘷〳㌰ㅤ晡ㄱ摤㠷㑣㑤㐱戹㌴〰㉦搲㡡㡣㤶摢㜲〱㜰慢㉢挸摡㌲㥡㡥戲㘵㉣扦〷㕤晥㔵㑥〰收㐳慣ㄷ㤰散〹攲〱㘰㙦㈷慢㘶挰㐸㌹つ敤㐳愵㝤㐱搴㙥挸ち〰晢㈱㘷づ㜵戵ㄷ㠰㤹㘰㘷〳㜰㈰昴㈳扡て㤹㥡㠵㜲㍥〰㕥〲㑢㕤㤸ぢ㠰ぢ㕣㐱搶扥搶ㅣㄴ㉢挳㐷㉦愲换攷攵〴愰つ㘲㝤㄰挹ㄲ㄰て〰ㅤ㑥㔶捤㠵㤱㜲ㅡ敡愴㔲ㄷ㠸㥡㠷慣〰戰ㄴ㌹㜳愸㌳扣〰散〱㜶㌶〰扣愰㐵㜴ㅦ㌲㌵ㅦ攵㠲〰㌸㉥ㄷ〰挷扡㠲慣扤户扤㘰愹㡣㕥ㅣ㐱㤷㡦捥〹挰㤱㄰敢㔵㈴㐷㠱㜸〰㌸挶挹慡扤㘱愴㥣㠶㡥愵搲㜱㈰㙡㕦㘴〵㠰攳㤱㌳㠷㕡改〵㘰ㅦ戰戳〱㌸ㄹ晡ㄱ摤㠷㑣敤㠷㜲㐱〰㜴攵〲愰搳ㄵ㘴敤てㅥ〰㑢㘵昴攲㉣扡摣㥥ㄳ㠰㜳㈰搶㙢㐹捥〵昱〰㜰扥㤳㔵〷挲㐸㌹つ㕤㐰愵ぢ㐱搴㐲㘴〵㠰㡢㤰㌳㠷㡡㝢〱㘸〱㍢ㅢ㠰换愰ㅦ搱㝤挸㔴っ攵㠲〰搸㌷ㄷ〰晢戸㠲慣㍤捣〴㉣㤵搱㡢敢㔱愹摡㉢㈷〰㌷㐲慣㙦㈲戹ㄹ挴〳挰㉤㑥㔶搹㌰㔲㑥㐳户㔲改㌶㄰戵〸㔹〱攰㜶攴捣愱㜶昷〲㤰〴㍢ㅢ㠰㍢愱ㅦ搱㝤挸搴㘲㤴昳〱㈰㤳㘰㜳㉥〰㈶戹㠲慣㡤搶㈵戰㔴㐶㉦敥愷换扢收〴攰㐱㠸昵敦㐹ㅥ〲昱〰昰戰㤳㔵敤㌰㔲㑥㐳㡦㔰改㔱㄰挵扤㔸〱攰㌱攴捣愱敡扤〰㜴㠰㥤つ挰㤳搰㡦攸㍥㘴慡ぢ攵㝣〰挸㈴戸㝤㉥〰戶㜳〵㔹㥢挱〷挳㤲慣ㄹ㕥愰摦㉦㤲扣㐴昲㘷㤲㤷㐱搴搶㉥㈸㔷㐰㜳㙢㌰㙥㈸㌴㑢敤㔷愹昳ㅡ挹敢㈰ㅥ㔰晥㡡㙣昸つ㤰㠰㌵㐳㌷捣㤴攳愳摦㠴㕣扦〵愲㝡㤱㜵搶っ敢㤱捤戹㘶攸㘱愹慣㌵挳㍢㈸ㄲ搱㝤挸搴㌲㤴㑢㠳㈵㙢〶ㄹ㉤挳㜳㠱㌵捣ㄵ㘴敤㝣慦㠰愵㌲㝡昱㈱摤戶㕣㘰挰挸㍣昴挷㄰敢㑦㐸晥つ攲〱收㌳㈷慢㔶愲㐰㌹㍥晡㍦㔴晡ㅣ㐴㜱㜷㕣㐶换ㄷ挸㤹㐳ㄵ愱㡥搴㥡攱㔰戰戳〱昸〶晡ㄱ摤㠷㑣ㅤ㡥㜲㘹〰搲㙢㠶㙦扦捤昱愸攷ㅢ㔷㤰戵㍤㝦㈴㉣㤵搱㡢㔰㍥㕣晥ち㙡挱捦挳㡡㈰搶挵㈴㡣戵昴〰㌰挸挹慡㔵㌰㔲㑥㐳㠳愹㔴〲愲㡥㐶㔶〰ㄸ㠲㥣㌹搴挷愸㈳〵挰㔱㘰㘷〳㌰っ晡ㄱ摤㠷㑣ㅤ㠳㜲㐱〰扣㥢ぢ㠰㜷㕣㐱㔶っ挱昱戰㔴㐶㉦㌶愵换㙦攷〴㘰㜳㠸昵㈸㤲㉤攸㕤晡㠹㘸戹㤳㔵㈷挰㠸〰㌰㥡㑡㕢㠲愸㤳挰ㄲ〰挶㈰㘷づ昵慡ㄷ㠰ㄳ挱捥〶㘰ㅣ㙤敡㍥㘴敡㘴㤴昳〱㈰昳挵㌳戹〰㜸摡ㄵ㘴挵㌹㥣〶㑢㘵昴愲㡡㉥晦㌱㈷〰㌵㄰敢㈸㐹㉤扤㑢〳㔰敦㘴ㄵ㠳㈱〴㠰〶㉡㌵㠲愸搵㘰〹〰ㄳ㤰㌳㠷㝡搸ぢ挰ㄹ㘰㘷〳戰㌳㙤敡㍥㘴敡㑣㤴ぢ〲攰户戹〰戸挷ㄵ㘴〵㘳㥣つ㑢㘵昴㘲ㅡ㕤扥㉢㈷〰㌳㈰搶㌳㐹㜶愳㜷㘹〰㜶㜷戲敡ㅣㄸㄱ〰㘶㔳㘹づ㠸㍡ㄷ㉣〱㘰㉥㜲收㔰户㜸〱攰㕤㕢㌶〰ぢ㘸㔳昷㈱㔳攷愱㥣て〰㤹〴慦捥〵挰㔵慥㈰㉢㘲㠴㈱㈱㘵昴攲〰扡㝣㐵㑥〰㕡㈰搶ぢ㐹㘲昴㉥つ㐰摣挹慡㡢㘰㐴〰㐸㔰挹〶㔱㤷㠰㈵〰㈴㤱㌳㠷㍡摦ぢ挰挵㘰㘷〳㜰㄰㙤敡㍥㘴敡㔲㤴ぢ〲攰㡣㕣〰㥣敥ち戲挲㕡慥㠰愵㌲㝡搱㐳㤷㑦捤〹挰㌲㠸昵㜲㤲㐳㐰㍣〰慣㜴戲敡㑡ㄸㄱ〰づ愵搲㘱㈰敡㙡戰〴㠰挳㤱㌳㠷㍡挶ぢ挰㔵㘰㘷〳戰㡡㌶㜵ㅦ㌲㜵つ捡昹〰㤰㌹㘰㘵㉥〰㔶戸㠲慣搸㥢敢㘱愹㡣㕥㥣㐴㤷㤷攷〴攰ㄴ㠸昵愹㈴愷搱扢昴〸㌸挳挹慡ㅢ㘰㐴〰㔸㑤愵㌳㐱ㄴ愳㜳〴㠰㌵挸㤹㐳㜵㜸〱戸ㄱ散㙣〰搶搲愶敥㐳愶㙥㐶戹㈰〰攲戹〰㘸㜵〵㔹攱㐱户挰㤲㉣㥡㉥愵摦㤷㤱㕣㑥㜲〵挹㤵㈰㙡㝦ㄷ㤴㌵ち㥢捣搰㑥㍦㘸戹㥡㍡搷㤰㕣ぢ攲〱攵㝡昲昸愰〵て㔶㙥㐵ㄱ〱收㐶㌲㙦〲㔱户㠳攵㉣㤲㙥㐶㌶攷㈲改㌶愸㘵㠳㜳㉢㡡㐴㜴ㅦ㌲㜵〷捡愵挱㤱㐵㤲㡣㡥ㄹ戹挰㤹敥ち戲㈲㥥敥㠴愵㌲㝡㜱㌷摤㥥敡〲〱㐶收愱㝦ぢ戱扥㤷攴㍥㝡㤷ㅥㅤ昷㍢㔹昵ㅢㄴ㄰㄰ㅥ愰搲㠳㈰㡡㔱㔱㌲㍡㝥㡦㥣㌹搴㐴搴㤱㕡㈳摣〵㜶㌶〰㡦搰愶敥㐳愶敥㐱戹㌴〰戲㐸ㄲ〰㙡㜲〱㔰敤ち戲挲戲敥㠳愵㌲㝡昱㈷扡㕣㤹ㄳ㠰㘷㈰搶捦㤲㍣㐷敦搲〰扣攰㘴搵敦㘰㐴〰㜸㤱㑡㉦㠱愸〷挰ㄲ〰晥㡣㥣㌹搴㔸㉦〰昷㠳㥤つ挰㙢戴愹晢㤰愹〷㔱㉥〸㠰捤㜳〱戰㤹㉢昰㠷㡥㠵搶挱搲㝦ㄱ昲㌳㠸づ㈷昷㙡戳て攱㈳昹㈱㐹㝣㘹愲㜹㔹㑦㙦㤷〴㔴㤴㈴㈷㜷捤敥敡㥤摣搶㠳慤敤㤵挳㤳㙥㘲敦挵㜶㈷挲㥤扡ㄱ昵攴攳㜵㉤㕤㙡㈷㜴㜲㝥搷戲敥戸㍤㘳昲捦㈱ㅣち敤㐳搷㐹㈴㔴扥挲昱挳㈲㝣昲㔰ㄲ愳〴㐷㕥攸ㄱㄸ昴〷㙡㜸昶慣搲摢愳ㄶㄴ㑢搳㠸㉥㘸敢㙤户〷㈵㐵㉥改攲㈴㔰㐴っ㔹愲㈸戹㘰㌱〲ㄸ㈶㤷㈴愷㜵户㈵摡摢㍡㙤㜶〶戶㕣昹㑤㤴㔹昶㈲挴㡢捤敤敡㘹㘳㍣㐱㐹㜲㐱㜷慣戳㘷㈹㐳㕦攲㉢㠷㘵攴㘴て㈲㤴㥣搴搶搹㠳㙡愴ㄷ㤹㉥㑤捥㕦摣㜵〸扥慢戵慣愳㜳㕡㙣㘹捦捦愲㔷ㄴ扢㐵づ改ㅡ㤵慦昲昳㔵㜱㝥昱て敤㥦昰摦㜰㡥つ挷㌷㘱戶㥦摤㔵㠶㜱摡摢摤搶㉡〱ㄸ㔲㐷㌵㘸㈱㠹昴㘱㕥攸㔱愴晡搸㜶攴收愳ㅢ挵挷〸㌵晡㥡昱昵㡥挰㘰愹搴ㄷ攰㌶㠳扡㝥〷敥っ㝥ㄷ㘴收戴㍤㘷愴㘳㌷晦㔷㕦㈹ぢ㍤〶换晥ㅤㅤ晦挸㑢㠵捡㡤㠰昲㄰㘷〸㤱挷ㄱ㠵㌳ㄳ㈳㠱㌹晦戰㡣㈴㐵㠷㈳㜴㐸㍡㌹ㄵ搱㔶㠳㤳戳㘲慤㜶㍢昶ㅦ㍡㘲扤㐳㥣っ户㘰㍢㘲敤㍤慥慣戹慢愳㈳挶㈱挷攱㍡㍦ㅥ㙢户㡢㤳㑤换㝡扢㜶㙦敢搴㐹㄰ㄹ㤷㉥㉢戶〲慣搸ち㘱つ㑥捥㘳昰愸愴㘹慢㙢㔱慣ㅢ戱㌳ㅤ㙤昱㘲㘶ㄸ㠹昹戳ㄸ慢㤸㍦ち〱愶㌹捣㕣攲摦㔱㜴昶搶搰摤ㄵ搸愳㈱㜴散㝥㡣攸㝣ㄵ挶㍦昵〳㘳ぢ㌱昳挸〵㐵扦〷㙢㈱㝣㘴㉡ㄲ㕦㍥晡摥㍤㡢㍥攲㐳㘲㤹㥣搴攳㔴挰㐷扦て㔵㈶昸㈹㝣〲愴捦挰戳㈲㈸㐴㘶㜵挵ㄲ㔳ㄱ昰搱搵㕤攴㝥〵戲ㄸ㕤换愹愶摢㘲㈸㘰㌳愲㑢ㄱ戵扡扣㉤㘱㜷ㄷ㤳㌱ㅦ扢愴㠵っ㈲っ㍢㝤㠸ㅤ戴㠲扣㔰㘸㔰㜱㔰㕤㌳㡣慤㌱㙥㠰㤵昷摢愳㌳戲散晦㘳㡦㠶㕤攸㝢㈴㔲〰慡㍦㐰㜳昴㍦搸㈶〶ㄹ戲㍤㍥㠵㝦㔲攱㕦㈰愱愷㈰昴昷㑤㘶㔴ㅥ㘲昷㌴㤴ち攵换㠳㡣ㄷ㉣㐶㙣㥤〴ㅡ㠶愴㈱㠳㍣〱㠲㘱㈷㌶戰搸㝣㈳㌱㍣ㅦ愳摣㑥㐴㥣昹㤵㝢挴戸㌲攴攵攷ㄷ愲慢挳晥㐸㥣慣㙡㘱慣㘳扥㉤㤱㠳㙡㜳戸㄰晥㄰ㅥて攲挹〲晢㉤戳愳㤵㔹㡢㠷㐸㐴㝦っ㥤扣㠸㝡〶搴㌴㍣㑣㑥㠴扤愶㍦㘱挳晦つ愲㕥㐱㤶㤷㝦捦挵㑡扤㠶㉣㉦㔸㜹攱㑦愱㌲搰〹㔲扤㡥ㄲ㥣㈴昵㘷㌴晣ㄷ愴㌸昷愴挶攲攷攰昶㍦ㄶ摦㘰〹㝣昴ㄷ㌴攲㘶搴㥢㐸㤸㘶㤰改㜶昰㤷搰搱㕦㔱昱慤㘰㠵慦愹昰つㄵ搶㐳㠱㥤ㅣ晥ㄶ戹ㄴ㜸㌳㠳挱晢ㅥ㍡〰敦㕤㡦㔱て㜸っ攱搷ち㐴㝤〴〵㍦㜸㥦㠰攷㠰㤷て㤵〱㠳昷㙦ㄴㄳ昰㜰㌶攴愹㑦㤱换〰㡦㕦㡥敤ㅦ扣晦愰㤸㠰ㄷ愶ㄱ㌷愳㍥㐷㈲〰扣㈲攸攸㘲㉡㝥ㄱ慣挰敦㔷㙢㥥㐹㡡〱㙦〲摥㈰攴㔲攰㑤愹㡡〶㡤扣ㄲ攸〰扣㙦㍤㐶㑢挹㜱㐶摥㄰ㅡ㉤〵〹㠵攱㘰ㅦㄷ㈶㙣慢㝢〲㡡㠶挰㐲㌸戹㘷㘷㕢㉦慥ㄹㅣ晡㔳摢㝡㌱晡〷㈷㐱㤰㤴挸㥦㑤攴㕡攲㈹㌴㍥戵㐶摤㈲㕢㤴戱㘸ㅤ㤵㉤昷慥㘲挷〴㠸㥤昵慤㘷㔹摢㥦㤲慣㜳〳㝣晣㌹㉤㝣㤵ㄳづ攲慥㝤搵㔶戹攳愶㍣戸㜳敤昲扦㔸㈶换ㄸ挲搷昰㌹㙣ㄴ晥㘱昲ㅡ㠶㌴㔷捤㐵晤づㄱ㑦ㄸ搹㈰づ㌲慥㥣ㅤ㕥㠹ㅢ愷㌸愳戳〷搷㥥㠸㥢挳捡㘲㠸㥢㥣戳慣㌷㐳ㄲ㕢㌱摣㤵㈰㙥㜷㑥㈷搶㠳昱㔸㜷攲㘷戲㤸㐰摢㥣㌵慦慣ぢ㝥攰晤〸㡣昰昰㉣〱㜰㠷㌹摣挵㥡昱㕡晦㑤ㄴㅥ捦改ㄲ挲㥤ち捥㉢㘶㙥㜷㍢搶㈹扤㌰扦㌷㌱搹㕥㉥㌷㠷㜳㙤摣搹攱ぢ昶敤昶㜰㈹㤰捡捡㠵㔳㈷㥢㕡㈵昲㤹慢㐸㌷㈵㈷扡㑥捥戳ㄱㅤ㡤㉦搹㘰搱攷愶收挶㝢ㄱ㜳㥡㌲挰㉦搰晣㝣㝡〸㠸ㄴ扡扤愴愴㥦挲㝤捣㙦㤹㡤攰㌹昴〳㝢ㄵ晤㤶㤴攳㕦扢愸ぢ捥攷㜱晤㉥㜹㈶攱摥㝥㌲づ慦㡦㝢ㄷ捣戵摥㤰㐹㥥㐹挳㑤㈴慦㌳挳挹攴㌵搸昰㜸㠳㔳挲ㅢ搱敥㕥㝣换㡣㕦㘸㉦攵愹搳㡥ㄵ㘰㙦ㅢ搶昲敤㉢㠷㈴㘷㜴挶摢㤷㈵㙣戹ㄱ㌰㜳戶摣て晣㉣晡慢㄰㠰戸㘷㔴ㅦ戸戸愰捣挰敦㤲㤸㙦ㅤ晤昰愷〱㝡〳㥣㘹㌲搹挱㐶㐴㙦攸㥥㜷㡣㡥晣慦攳㔳㈳昰㝥㔸㍡扡㕡㝥戲〲㔳㕢ㄶ㡢㜳ㅡ㈳つ㔳㈱慥㜲挶㜹搴㘶㜵捤敡攲搳〴て㙢㝡㥢挳晡㔹昴ㄳ摡改㜴㔳㌸㡣摢愱ㅦ㜶㠶摣㌵敡戸て昶戸敢㜷扢搰ㄶ㘶扦㈳㑦晥㝢㐷攱攸扢敥挶㥤㠲㜳晢㌳ㄸ㍤㈰㉢㌶㠹晣㤳㠵ㄳ㙦晢昳搳昷晥慡〴㉡戲㍡摢ㄸ扤愶ㄸ愷敡慣捥㥣晥搴㥢㠰摢晦敡㡣昱慣昸挳㔶㈴㡤㈰㈱㥦㘱愰㘶㜵〶ㅥ㝣㠲㌴㑦㙦〶慡㌷愷㈲㈳㕣〳ㄴ㐶㔱㘱ぢ㤰搰〸㈸昸㈷㥡㥣㌱㥢㈸㤰ㄷ敡攰㉤㐸㜱〷㙦挵㜰㥡㠶昱つ㈹挴愴ㄶ㘱㠵㌵愸㤸㌱㥤扡っ㕡㑦㍤昹攴㐴晡愳ㄸㄴ㘹敡ㅦっ㠶扢㤰㉢㘷晤愳㐱㔴㌹ㄴ戸㤸㜳㉦攴㘳㔸㠵㝢㈱摦ち㘹㕣挸搵㘸㠸㜹㌱㌷㐷收㈵㘸㙢㔷㙢㑢㘸昰㌲㐴㘰晡㥢搲㤴挴㐸㔲㔹㡦㐵昱昴㜹戵㡤㙢㡣攱㤳㍣户㥣攳愳敦摤晦㡦㜴晦挷㘸㜰㝡㝦㉣㜴㥣摥摦㐹㐴挸晡㝢㝦ㅣ㜸搲晢攳㘱㕢㌱摣㌲愳昷户〷户晦摥㘷㔸㈶晥㄰㜵㐹㈳㐸挸㘷㝢㔰〳㉥慢㜷㝢㝦〷攸攸㑡㉡㌲㐶㌳㐰愱㡡ち搵㔴㘰搴㈶㐷㠰慥㐱㉥搵㘹搵㥥㘲㈱戱㡢敥挵晥㉥㡢搵戲ㄸ㠳㈸晤户㉥ㄳ挱㜳㙥㕤敡愰㌲攰㕢ㄷ挶㕡ち㍣昵㌴捣ㅢ昰㡣㕢㤷㐶㜰晢㠷愷〹挵昰㤷愷㈷搰〸ㄲ昲㤹〴㙡㕡㑦㠶ぢ捦㡥搰搱㍢㔱戱㌹㔸㘱㈲ㄵ㜶愶〲〳㍡攵搶㘵ㄷ攴㔲户㉥㔳㠳㙦㕤㥡愰㠳㐱㌳摤㘳搴㜳敢㌲㠹㐶㥢㘹㤴〱㤸㝥昰ㄸ㜵改㠰㌷ㄹ㉡〳〶㡦㜱㥡〲摥ㄴㅡ摥ㄳ戹っ昰愶㠱摢㍦㜸っ散挴㕦㥥㥥㑥㈳〶㍣㐶㜷ㅡ昰挰㌳攰捤㠰㡥㥥㐹㐵㐶㝥〶㈸散㐶㠵㔹㔴㘰㌰愸㠰户㍢㜲㈹昰收〴㠳㌷〷㍡〰㡦〱愱挶㘸㔸㙡㤵㤱㌷㤷㐶昷愰搱㐵㔰昰㠳挷㠸㑤〷扣㜹㔰ㄹ㌰㜸㡣昱ㄴ昰收搳㌰㠳㍤㌳挰摢ㄳ摣晥挱敢㐰㌱晣攵改扤㘸〴〹昹㌰㌲搴㌴㠳っ㜷攴敤つㅤ扤てㄵㄹ㌵ㅡ愰戰㉦ㄵ昶愳〲〳㐹〵扣㕦㈰㤷〲㙦㔶昰ㄳ㠷〳愰〳昰昸搸搸ㄸ昵㠰㜷㈰㡤戶搰攸ㄱ㔰昰㠳挷〷㜹づ㜸ぢ愱㌲㘰昰㔶愱㤸㠰ㄷ愳攱愳㤰换〰㉦づ㙥晦攰ㅤ㠳㘲昸换搳〹ㅡ㌱攰㌱慡搴㌴㠳㑣ㄷ㍣ㅢ㍡㍡㐹㐵㐶㥣〶㈸㉣愲挲㘲㉡ㅣて〵〱慦つ戹ㄴ㜸扢〵㠳户〴㍡〰㡦㠱愸挶愸〷扣㜶ㅡ敤愰㔱〶㡤晡挱㍢〷㍣〷扣㑥愸っㄸ㍣挶㤶ち㜸㕤㌴捣㈰搳っ昰づ〶户㝦昰ㄸ㡣㡡㍦晣愴ぢ㡤ㄸ昰ㄸ㤱㙡㥡㐱愶ぢ㕥て㜴㌴㝦㈸㑦㌱㕡㌵㐰㘱ㄹㄵ㤶㔳㠱〱慣〲摥㈱挸愵挰㥢ㄱっ摥㑡攸〰扣换㍣㐶㍤攰ㅤ㑡愳㠷搱㈸〳㑥晤攰㌱捡搴〱敦㜰愸っㄸ㍣挶愵ち㜸㐷搰昰捤挸㘵㠰㜷㈴戸晤㠳挷㐰㔶晣㈱捥㤹㐶っ㜸㡣㘶つ挰收㈸攸攸愳愹挸㐸搷〰㠵㘳愸㜰㉣ㄵ㙥㠷㠲㠰㜷ㅣ㜲㘹昰㠲攷扣ㄳ愰〳昰ㄸ〰㙢㡣㝡㉥ㄸ㈷搲攸㐹㌴㝡㍦ㄴ晣攰㍤〸㥥〳摥挹㔰ㄹ㌰㜸㡣㘹ㄵ昰㑥愱攱㠷㤰换〰敦㌴㜰晢〷㡦㐱戰昸挳㉦摣搰㠸〱敦ㄱ愴㑣㌳挸㜴㐷摥ㄹ搰搱慢愹昸㘸戰挲㤹㔴㔸㐳㠵挷愰㈰攰㥤㠵㕣ち扣㌹挱㈳敦ㅣ攸〰㍣〶捦㥡㕡㍤㈳㙦㉤㡤㥥㑢愳㉦㐰挱戳扥㍣㥦挵摣昵攵〵㐸㜳㝤挹㌰搸摣敢换ぢ㕤㉤挶挹づ㜸㝤㈹昱戴㈸㠰㕦搳㐱昱昴晡昲ㄲ搷ㄸ㐳㙤搳敢㑢攸挹昱搱㤱㜵㉦ㅦ晦散ㅦ敥㑣摦㕤㌰收㔶扡㔹㐲㕥改㜹搶晡㤲ㄱ戹搲愵㤷挱戶㝡ㅤ㌹愷㑢摤扢㡢㉢挰敤扦㑢晦㡡㘲昸㐳㌸ぢ㡤㈰㈱㥦㌷㐱つ戸㜴搰敤搲慢愰愳慦愶㈲攳㜹〳ㄴ慥愱挲戵㔴㔸て〵㔹㕦㕥㠷㕣㙡㝤昹㡥愷㤸攷愶攰㝡ㄶ扢㠱挵ㄸ㜰敢ㅦ昱㡣戲㜵㐶晣㡤㔰ㄹ昰㠸晦〴挵〴㥥㥢㘸㤸〱扡ㄹ㈳晥㔷攰昶て捦㘷㈸㠶㍦晣㐰㄰㡤ㄸ㜸ㄸ捤㙢㕡㑦愶ぢ捦慤搰搱户㔱㤱㤱扥〱ち户㔳攱づ㉡㌰昸㔷㐶晣晦㈰㤷ㅡ昱扢〵㑦ㄷ㜷㐲〷㠳㠶〱挰挶愸㘷扡昸つ㡤摥㐵愳㙣㡥ㅦ扣㈲昰ㅣ昰敥㠶捡㠰挱㘳㑣慦㠰㜷てつ㙢攴㌲挰扢ㄷ摣晥挱ㅢ㠴㘲㠴㐷摦㐷㈳〶㍣㐶〲㥢㘶㤰改㠲昷㍢攸攸晢愹㔸ㄲ慣昰〰ㄵㅥ愴〲〳㠷〵扣摦㈳㤷〲㙦㘶㌰㜸敢愰〳昰ㄸ㍣㙣㙡昵㠰昷㌰㡤㍥㐲愳っ昴昵㠳挷攸㕥〷扣㐷愱㌲㘰昰ㄸて㉣攰㍤㐶挳㕢㈰㤷〱摥攳攰昶てㅥ〳㠸〵扣㈷㘸挴㠰挷㈸㘲搳って㜸㑦㐲㐷㍦㐵㐵㐶ㄸ〷㈸晣㤱ち㝦愲〲㠳㡥〵扣愷㤱㑢㠱㌷㍤㜸慥㝤ㄶ㍡〰㡦㠱挷挶㘸㔸扡慣〸㔴㍦㐷愳捦搳㈸㠳㠴晤攰㌱㌲搸〱敦〵愸っㄸ㍣挶ㄲぢ㜸㉦搲㌰㠳㡡㌳挰晢㌳戸晤㠳挷攰㘳〱敦㘵ㅡ㌱攰㌱〲搹㌴〳㍣㌳昲㕥㠱㡥㝥㤵㡡㡣㑥づ㔰㜸㡤ち慦㔳㠱〱换〲摥㕦㤰㑢㠱㌷㍢㜸攴扤〱ㅤ㠰挷愰㘵㘳搴〳摥㥢㌴晡ㄶ㡤㑥㠳㠲ㅦ扣ㄹ攰㌹攰慤㠷捡㠰挱㘳ㅣ戲㠰昷㌶つ敦㠶㕣〶㜸敦㠰摢㍦㜸扢愳㤸㠰昷㉥㡤ㄸ昰ㄸ扤㙣㥡㐱愶㝢摡晥ㅤ㍡晡㍤㉡㌲戲㌹㐰攱㝤㉡㝣㐰〵〶㍢ぢ㜸晦㐰㉥〵摥昴㘰昰晥〵ㅤ㠰挷㠰㘷㘳㤴㌱㑥敥㔳愴て㘹昴㈳ㅡ㘵㜰戲ㅦ扣ㄶ昰ㅣ昰㍥㠶捡㠰挱㘳っ戳㠰昷〹つ㌳㤸㌹〳扣㑦挱敤ㅦ㍣〶㍤ぢ㜸㥦搱㠸〱㡦㤱捦愶ㄹㅥ昰晥〳ㅤ晤㌹ㄵ敤㘰㠵㉦愸昰㈵ㄵ㤲㔰㄰昰扥㐲㉥〵摥戴㘰昰扥㠱づ挰㘳戰戴愹搵㌳攷㝤㑢愳摦搱㈸〳㥢晤攰㌱㥡搹〱敦㝢愸っㄸ㍣挶㍦ぢ㜸摣ち㔴っ㠴捥〰て㌱ぢ〳〰㡦〱搳〲㕥〱㡤ㄸ昰ㄸ㌵㙤㥡〱㥥ㄹ㜹昸搹㌱㝣㍦㠵㡡㡣愸づ㔰〸㔳愱㠸ちっ戲ㄶ昰㡡㤱㑢㠱㌷㉢ㄸ扣〸㜴〰ㅥ〳慤㡤㔱捦㘹㍢㠸㐶〷搳攸㐹㔰㔸㐷㝦搲昱㝡敡ㄴ昰ㅣ昰㑡愰㌲㘰昰ㄸ㍢㉤攰つ愱攱搳㤰换〰捦〲户晦㤱挷㘰㙢〱㙦㈸㡤搰㉦㝥ㄸ㜱㙤㥡㐱㠶㝢摡づ㠳㡥ㅥ㑥㐵㐶㘳〷㈸㙣㐰㠵ㄱ㔴㘰㠰戶㠰户㈱㜲ㅢ㤸昸㤱㡣㥦㕡昴㝦㔹ぢ㝢戱ㅢ㐳ㄹ㈸㌲㕡摢㔸昷愰㌸㤲搶㌷愱昵㑢愱攰㔹愵㙦挶㘲敥㉡㝤㜳愴戹㑡㘷摣㜵敥㔵晡㈸㔷㡢㠱搹〳㕥愵㑢〰户㠰戵〵㡡愷㔷改攵慥㌱挶㜶〷慤搲昷㍦㜲敥昲摦慥扢ぢて㉢㥤愷挰㔷㐳㑦晡㕢㘲慥改㜹搶㉡晤ㅡ愸㐸摦㙥〹摢敡㕡攴㥣扥㜵㔷改㕢㠱摢㝦摦㕥㡦㘲攲敥搶㌴㈲㄰攱晦ㅢ挱㌵攰㠲㘷晡㜶㉣㜴昴㌸㉡㌲愰㍣㐰㘱ㅢ㉡㙣㑢㠵㥢愱㈰慢昴昱挸愵㔶改㡣㈲㌷挵㍣㑦㠱户㘳戱敤㔹㡣ㄱ摦敢㔸愳㘷攸㌳捣摢ㄹ晡ㄵ㔰ㄹ昰搰㘷㘰戸挰戳〳つ㌳㐲㍣㘳攸㔷㠱摢㍦㍣昷愳㤸挰㔳㑤㈳昴㡢ㅦ㠶㤳㥢㘶搰㔹㜷攸搷㐰㐷㐷愹挸㔰昳〰㠵㕡㉡搴㔱㠱搱攷㌲昴敢㤱㑢捤ㅢ扢〷捦ㅢ㡤搰挱愰㜹挴㘳搴㌳攲㈷搰攸㡥㌴捡㘸昱㜵昴挷〳ㅥ㐳挴ㅤ昰㜶㠲捡㠰挱㘳㔰戹㠰㌷㤱㠶ㄹ㕤㥥〱摥㉥攰昶てㅥ愳搰〵扣㕤㘹㠴㝥昱挳㔰㜴㠳つㄹ㉥㜸㑤搰搱㤳愸挸㌰昵〰㠵㘶㉡㑣愶〲㈳搷〵扣㈹挸愵挱ぢ㕥㘸㑥㠳づ挰㘳昴扡㌱敡〱㙦㍡㡤捥愰搱㜷愰㈰捥捥㘴づ㘵㜸愵ぢ扤〷慥㍦っ㉦㉢㐴㔲㙡㐸㌲㔸㜲㝥敦捡㜶〴愸㌲挹戰㍣㈷挵㕤㉤㠴㝢㠰㠷㘰挱慥㙥散昴ㄶ晡㝦捡㈷㔵昶㈱㔴㍡㘸〳摦慦㔷㑡㌱㑡ㄸ㡢ㄹ晡昵搷搹扦搰㤸㉡㑦挷搳㍦㘵挷㌲㍣挲戳攰攲〶扢户挵扢扢㝡扡㤲扤㘵昳ㄱ㝣㕤挶㕦〳㑤㘲慢户㈹㜴〷㉣〶搶挹㠶ㄵ㜶昲捤〳换昹敢㜸㤱㈵㥤㕤㠷㜴㡡㌷愱ㅥ晥㈸慡攰㔵㔴挴㙡戸〱㉣挷㤶〰捦㘲摣㈶ぢ敢搹愰㈵〵搶〷㉥戸攱㌹挸㙦搵㍣愹㜹㕥㑢扣慡扥㍥㤱愸慥慢㙦㙤慤㡢挶ㅢ敤㔸戲愱㌵㕥㤹愸慥㑥㈶ㅡ慢敡ㄳ㌵㤶挴㐹搲挶㕣㤴戱晥改㕡搰㝢㌰挷㄰㐹愹㥣戲㄰㐳ぢ〷ㅡ戴〸晤㍣搵慡攲㉡愱散挲愲愲慣㠸愲慣㘰㐷㠶ㅣ换慦ㅥ㠶挳㡣㜵っ摤っ戰晣㘱㐸挱㠵㌲晢㠲㠵㌷㘲㜳ㄶ挰〵扤㈷㐸挴㘲搴㈳ㅤち敦〵㍡愴㜹㔲㡢㈷㘶㍢扣㌷㜸㠳挱㤳ㅤ昲㜹昸愵搳昰㍥攰っ〵㈷昳ㅤㄱ攱㝤挱ㅥ〶㌶㝥捡捦晣戸ㅦ〷㥦挵㜰㑡㠸戰㝢㑡㔲㑥戲㍦昲捥捦㥤㐸㐸㈴㔹〷㠲㐵㑦ぢ昰㔱っ㠹攴㤰㔷㤷愳㤵ㅣ㘸㘰㘲敢㠵㔶㌰㔰搴愵攰㜰戰㘴㜶㌶〳㈳愵㥥㔶㔰㜴㌶㠳㈰㘹㌱ㅣ㐷摥改散㐴㙢㌴㔱㕢㕤㕤㔵摢㔰ㄵ㡦搶㔶搹慤㠹敡慡㠶㜸㘳㑤㘳慣扡愶慡㉥㙡㕢ㄲ㌳挹扡ㄲ㈸㘳㌱㑡㤲ㄶ戴捤㥣㠴㑢ㅡ㤹晡ㅥ㌲㜶戸㍡ㅦ㡥戰㌳〴搴挵㔰搴㙤㈰ㄱ㡢㉤㐱〲摢㈷攴ㄱ㐵㑤攰㌴㘱戲㤴ㄱ㡥愵挶㌸㤲愵ㄴ捡ㄷ㜵ち㈰㤴㙡扢挱㑡㘱ㄲ〲㔷㌰㌹つ㤵ㄹ㑣挲扤㔰挹㜹㐶愹㔳愰㥡つ㔴搸㔴扥ㅣ㠵〱㔴㤱㕢㕦昸㄰攴ㅤ愰㙡㕢㙢慢愳昵㌵㔵㡤挹敡㘸戴慡戶扥戱扡挶㙥愸㡦搷搷㌷㈶㘲㔵㡤慤㌵㔶戱昱㜱〵捡㔸摡攴㔶㌲ㄷ㌱㌹捡㔴〹㜲〲搴㜱㕥愰づ㠷㐸ㅦ〱ㄲ戱㠶㐰〱㠹扣昰㉦㐱晤愳敦㐸昰㌲㐷摦㉡㜰〲㐶摦㔱㘰〷㡤扥㔲搷㝡晡㘵ㄶ晡㔸愸捡㙦捤㠴㠶㐲攸㍦㠹㍣摦〱昰挴昲ㄵ挱㐱换ㄳ㘰㈹愷攳搰攴ㅥ换㘲敤㜸㍦捡ㅣ㐴昹昴㤲昵㜳㠸つ㈹㜴㘲慤晡㥤㠹愴〹扦㌸㠰ㄳ㠲ㅦ㠳捣㠹挴㙤㥢捣㍥㍦㉣搲㈴ㄲ㍡ㄴ㥤㍦戰㕡㌸攰搳㤷づ㝡㠷㑥㐲㍣摥〹攸㌵㉥㤶㠷㈱㉢㘷挷㠹㘰攰〴㤴㡦ㅡ㙥戸㈷㠱㙢㡥搰〶攰づ㍣㡣㠹㔶㠷愷〳改昹㤵㠹昱敤㠸攸ㅡ挰㌷㔴㑥㐶慤㙡挳㈰ㅦ搴挶㠶㝢㉡㜵㔰〵ㄷ㥣㙡ㄳ㜰攵㙣敥昱㥥捤愷㐳㈵昷搹㝣㜰攰搹扣㈹㉣戱捤㝡㌵㈸捥收捤㤰攷㘱㙤㙥ㄲ愳㑣㘲ぢ㌷㔱㕡㠶〴㈷㑦慥㐰㝥搴挳㉡㠷㘵搶愲㜹㌲㙢㥥扤㥡㈷慣㌵摡昰攵摢愶晣愹㍡扤ㄶ㝣㌵〶㝣㥥㠵ㄱ搵㠶搶㜱㤴戰㜴㐴㥦〷㈱㝢㝢㉢㘴愵户捦〷㈳搵摢㕢ㅢ敥〵攰㥡㐳㡤〵㤷㍤慥㉦愴攵㙤〲㜵挶ㅢ敥挵搴㐱㔱攴昳搴昶愰搲ㅢ慤摥摥戸ㄴ㉡戹㝢㘳㘱㘰㙦㔴挰ㄲ㝤搲㤷㠳愲㌷㜶愰㝤ㅣ㔶愵㐹㔴㤹㐴戵㥢㈸慤㐱攲愷改㡤㈸㉣戳ㄶ摦㌵挸慡㌵晣〹ㄴ昲挷捦昴戵挴愳ㅥ㝣㐱晢㍡收挰㘶㘱搵〸㉡攸散敤㐱㐷昳捡㈳㔷攳㍤〳㠱㤸㠰㐲搴搰㌷㠱〲㠸ㅤ㕤搳攱㥢㤱㜷㉥㌲つ昵㌵つ㤵昱㥡搶㥡慡敡㥡愸㙤搷户㈶㕢攳搵㌵㌵搵搵㜶㘵㌴ㅥ慤慦戵㜶㜲换攸㕦愱㡣㌵搱攴㙥㘱㙥㘷㤳愳㑣㌵㈱㈷ㄷ㤹㌹㜰㈶㜵㌵扥ㅤ㈲㝤〷㐸挴㥡〴〵㈴晣攳㔲昳戲㘱㌵ㅢ㘱ㄳ㌵㈶㤱摣挳愲〵㠰㐰㑤㌱ㄵ摤ぢ㔶ち㤳㘹攰ち㈶捤㕥㑣㔲㉢㤴愶㐰㑣愶㥢㝡ㅥ㠰㈹㘰㌲〳㜹ㅥ搶㑣㤳搸捤㈴㘶戹〹㌵〷〹㘹搹㉥摥㤶晤㥥敥㍤〴ㄲ戱收㐲〱〹㝦ㅦ㍢敢㡣㍤㡣㜰㍡㌵㘶㤰㍣捥愲戲捥㤸て㈱ㅢ愴㥦〴㉢搵戲㍤挱㤵㤶搵〴戶慣㉡戰㘵㝢㤹㝡㥥㠶㈹戴㙣㙦搷㜴昸ㄹ攴㥤摥㡥搹戱㐴〲换慥搶㔸㑤㘵㌴㕡㔷ㄷ㙢愸㑡㈶愳つ㜵つ慤㜶㈵㕦昵㘶敤㘳摣㜹ㄶ㘵慣㝤㑤敥㌹收昶㌳㌹捡搴〱挸〹㈶攳扤㤸扣〸㤱㝥〹㈴㘲ㅤ〸〵㈴㠲㌱㘹㌱挲㌹搴㤸㑢昲ㄷ㈹㡡㤴㡡㤹㡡摥〰㉢㠵㐹ㅣ㕣挱㘴㡢㐰㑣㌶て挴㈴㘱敡㜹ㅢ愶㠰㠹敤㥡づ晦つ㜹〷ㄳ扢愶慥愱㍡㔱㕦㔳㕢㔹㙢㐷㘳つ㠹挶㝡㍢㤹㑣搴挴敢散慡㘸戴㍥㔶㘷㈵㡤㍢敦愰㡣戵挸攴摥㘵㙥戱挹㔱愶㤶㈰㈷㤸㙣攴挵攴㝤㠸昴〷㈰ㄱ慢ㅤち㐸〴㘳搲㤱ㄲ㔲㘳㙦㤲㑦㔸㔴挶㐹㤷愹攸㔳戰㔲㤸ㅣっ慥㘰㌲㈸㄰ㄳㅤ㠸㐹户愹攷ぢ㤸〲㈶㍤慥改昰㤷挸㍢㤸㔴㌶㌴攲㕦㐳㉤收㠳慡㘸㙢戲愱愱㌵㔶㤷㑣㔶挶敢慢愲㌱扢愱慡挱敡㌵敥㝣㠵㌲搶㌲㤳晢㥡戹攵㈶㐷㤹㕡㠹㥣㘰㔲攰挵攴㍢㠸昴昷㈰ㄱ敢㔰㈸㈰ㄱ㡣挹㘱㐶㜸〰㌵昸挳㘸㍡㡣㙢户㠳挹ㄱ愶愲㘲戰㔲㤸ㅣ〹慥㘰昲昹㔷改㌵㝡㝡愶晣っ摣散攵昸㉡㔳捦㘰㤸〲㈶㐷戹愶挳㈵挸㍢㤸戴㈶㉡ㄳ昱㔸㘵㕤㍣㕡㘹㐷㉢慢敢㘳戶㥤愸慣㑢㌴㐴敢㘲搱扡搶敡㙡敢㘸攳捥㄰㤴戱㡥㌱戹㔲收㡥㌵㌹捡搴〹挸〹㈶ㅦ挲㤹搴㑣㌹っ㈲㍤ㅣ㈴㘲㥤〸〵挱㈴昳ち敥捣㤴㈷ㄹ㘱㠲㜰搸㈴㥢戰愸捣㤴愷㤸㡡㌶〳㉢㠵挹㘹攰ち㈶敢扤㤸愴㘶捡㌷〳㌱㌹摤搴㔳〶㔳挰攴っ搷㜴戸ㅣ㜹〷㤳扡㥡慡㐴㈲㕥㠳㤱㔲㔷ㅢ㙤㙣慣㙤㐸㘲㉥愹㑤㔴搵㐷ㅢ散敡挶㐴挲㕡㙤摣ㄹ㡤㌲搶㤹㈶户㈵㜳㙢㑣㡥㌲㜵づ㜲㠲挹慢㕥㑣戶㠶㐸㡦〵㠹㔸㙢愱㤰㜳㥣㥣㙢㠴㑢〸㐷㍢㐹〵㡢捡戹㜳㍥㠴㐳昱㠹愸愷㘱㍢扤扥愹愲㕤慣㙦㉥㠰㡣㔰改㙡㌰㤰㜶慥戸ㄷㅡ慥㜷㌵慢㉥〲㔷搶㌷㔱攸慡㑢〲㜵㉥㌳摣㍡敡ㄸ㝢㔷㠰㉢㝤昰〷㙦ㅦ㜰戵㈹㔷昰㐷〳晢攰㑡ㄴ㤲㐶㑦㠰㈹昴挱㔵挸昳戰慥㌶㠹㙢㑣攲㕡㌷㔱㝡ㅤㄲ㍦捤㔲收㝡㔸㘶㉤晥㠵攵つ㠶㝦㌰㠵摤㈴扢戲改㌷㠱㉦挰㌶㜹㠱昸ㄵ戸〲挴敦扣㐰愴㤶㌲昷〶〲㜱ぢち〹㄰㔳ㅣ㈰㙥㜵㑤㠷愷㈲敦っ挶㐴㝤㙤慤㕤㔳㕦㥤㙣戴㙢愳つ㤵㠹挶摡慡㐴㘳搲㙥㡣㔷摡昵戵つ搱㉡敢㌶攳捥㌴㤴戱㙥㌷戹改捣摤㘱㜲㤴愹㍢㤱㤳挱㜸㈷㥣㐹㥤愰扢㐱愴㘷㠱㐴慣摦㐰㐱摣〹㍡㐱敦㌲挲ㄵ㐴㠲扦捥愶攷戳愸㥣愰昷㤸㡡昶㘴㐵㤰㈱㥦愷敥〵ㄵ㑣㙥〸挴攴扡㐰㑣敥㌳昵散ぢ㔳ㄸㅣ扦㜳㑤㠷昷㐳摥挱愴㌱搶㄰慦慤愹㠹搷㔴搷㐷昱ㅥ㔷慣昵敡敤敡慡㜸㕤扣扡㈱㕡つ㤴慣晢摤㌲晡ㄷ㈸㘳㍤㘰㜲晢㌳昷愰挹㔱愶搶㈱㈷㤸㕣攱挵愴〵㈲扤㄰㈴㘲㍤っ㠵㥣㤸㍣㘲㠴㡣㜱搷慢㐸ㄶ戱愸㘰昲㤸愹愸㡤ㄵ㐱㠶㝣㥥㝡ㅣ㔴㌰㔹敢挵㈴㌵㘹㥤ㅤ㠸挹ㄳ愶㥥づ㤸〲㈶㑦扡愶挳㥤挸㍢㤸搴㈷㉡㙢㙡慢敢慡慡㙢攳昱㈸㔶扥㜸敥搴ㄸ慤㑡㐶㙢敡ㅡㄳ㌵㌵㤵昵搶㔳㙥ㄹ摤㠵㌲搶ㅦ㑤㙥㈹㜳㝦㌲㌹捡搴戳挸〹㈶愷㝢㌱改㠱㐸昷㠲㐴慣攷愰㈰㤸〴㍤㠰㝡摥〸㡦㈷ㅣ㈷㤰ㅣ挶愲㌲㘹扤㘸㉡㍡㠲ㄵㄹ㑣晥っ慥㘰㜲㜴㈰㈶慢〲㌱㜹搹搴㜳ㄴ㑣〱㤳㔷㤰攷㘱扤㙡ㄲ慦㤹挴敢㙥㐲扤㠱㠴戴散㤷摥㤶ㅤ㐳昷㡥〵㠹㔸㙦㐲㈱㘷换摥㌲挲搳㔰㡤扣愹㑥㥦挲愲搲戲户㈱㤴㔹攱㌴戰㔲㉤㝢〷㕣㘹㔹户户㘵愹㔹㘱㘹㘰换摥㌵昵㥣〹㔳㘸搹摦㕤搳攱㌵挸㍢扤㡤㡢㜴㜵㔵〲搷敡挶㘸㌲㥡慣挴挴㔰ㅢ慢㡣搶户挶ㅢ愲㠹㘴㐳㑤摣㝡捦戸㜳ㄶ捡㔸敦㥢摣搹捣㝤㘰㜲㤴愹㝦㈱㈷㤸ㅣ攴挵攴㕣㠸昴㜹㈰ㄱ敢㐳㈸攴㍣〳㍥㌲㐲晥收㥢扣㘱㑦㕦捡愲㜲〶㝣㘲㉡扡㥣ㄵ㐱〱㜹㝣搳ㅡ㔴㌰㌹㌰㄰㤳晤〳㌱昹捣搴㜳㌵㑣〱㤳晦戸愶挳搷㈰敦㘰搲摡㤸愸㡦㔶戵搶搶搴㌶㔶㐶敢散㜸㙢㌲搶㔸㤹㘸㠸戵挶昹挸戱㉡㘶㝤敥㤶搱搷愲㡣昵㠵挹㕤挷摣㤷㈶㐷㤹晡〶㌹挱㘴㉦㉦㈶㌷㐲愴㙦〲㠹㔸摦㐲㈱㈷㈶摦ㄹ㈱㝦〶㑥摥っ愸敦㘰㔱挱㠴挵㘴㥣晣㥡ㄵㄹ㑣戸挷㉦㤸捣昴㘲㤲㥡ㄵ愶〷㘲㔲㠰㐲攲挴摤㌰〵㑣ち㤹挱㘱㠵㑣㈲㙣ㄲ㐵㙥㐲㐵㤰㤰㤶㑤昵戶散户㜴敦㕥㤰㠸挵㑤㝡㉡晢㙥散㥤㥢扥挱㐶㜸〵㌵慥㈴㜹㠸㐵攵っㄸ〲愱戴散㘱戰㔲㉤戳挰㤵㤶㑤〸㙣㔹㐳㘰换戸つ㡦㍦散昳挲ㄴ㕡㌶捣㌵ㅤ㝥ㅣ㜹愷户愳挹㐴㉣㕥㔵㔵ㅢ慢慦㙢㡣戶搶挴昱昰戸戶㍥㕥㤹㡣㜲㠷愵扥㌵㙡挹づ㍤㙤㍣㠱㌲搶〶慥〵晤㈴㜳戲㌹㙦㘴㙡㘳挸〴㤳㙡㉦㈶㝦㠲愲㝥ㅡ㈴㘲㡤㠴〲晥㠲㌱搹挴〸昹㤳㙦昲㐲㐵晤ㄲ㡢ち㈶㥢㐱攸㉣搲挶挲㜶㝡㤱昶ち敤㘲㤱挶㝤㝡挱散㔵㌰㔲て愱㐶ㄹ敥〵㐸㤸㐳㙤㠱㡣㉣搲㕥㠷慥㉡て搴搹搲㜰晦㑡ㅤㄴ挵㔰挴愳㉥㜰愵て捡扣㝤挰㠷㔰戲㐸ㅢㄵ搸〷㕢㐳㑣つ扤ㅥ愶搰〷㘳㐵ㅤ攰㡤㌳㠹㙤㑣㘲㕢㌷㔱捡慤昰㥦㘶㤱戶ㅤ㉣戳㉤扥㘱㘹㜱㑦㕤昸户㔰㜸㉢挹㝢㙣扡㙣㠹㌳昷扥ㄷ〸㙥㠹ぢ㄰㈳扣㐰愴㑥戳攱㠱㐰㔴愳㄰晥昰戳㈵づ㄰摣〴攷㘱㐵㑤㠲扢摥挲愹㜳ㄳ慡ㄱ〹ㄹ㔲㐳㘱㌲戵搴晡〸〶昴挷㈰ㄱ㙢〲ㄴ愸散㙢㡦㜳㥡㜱慦㕢㠴晣㥤㌸㜹昵愵晥㠲㐵㘵㐸挹㝥㌵昹㕦㠱㤵敡攲㕤愰㉦㉤ぢ〵戶慣㈰戰㘵扢㥡㝡扥㠳㈹㜴㜱ㄳ昲戴ㄸ晥ㅥ㜹攷㌴慢㑢搶㈶㤲挹搶㠶敡㥡㜸㙢戴㈱㔹ㄷ㡢挷㉢㘳㜵つ㌵慤戱挶㥡㐴㌴㔹㙦挹㠶㌶摤攱㈳㕦慢搹戵愰ㄵ㜳㤳㑤㡥㌲㌵つ㌹挱攴摢㉦㍤㤸ㄴ㐲愴昹㑡敦㠸㌵ㅤち昸ぢ挶㘴㠶ㄱ摥㐷つ晥散㥢ㅥ捣愲挴挴㥡㘹㠴㐳挰㉡㈹〸捤㐶㝥挷摣扦愴攰搹㠴ㅣ㡦㉦ㅣ㘷扣攷㜱ち摥摢挸㔸慡扣〲晣㘲㡥昳㍢㌳㠵昹ㄳ㝥㤸㉤敥㠳昰㙢收晣㠴㍥㐶慢晦ㄷ㜶搸㉦改捤ぢ㕡摣〲ㅦ㙤愱挱愱戹㘸㙥攰ㄷ㥡晤㉦㐴㥦戲㈲㙥户扢㙦㐳㐷挱扣ㄱㅤ㌳㝡戰昱㡡㜷戸㉣攸㙡㤲慦㌴㜳㕦㜵愸搹㤰ㅤ㙦㕥㍦戸㔵㥡㘳㝥㉦挰ㄴ㥢搳㥤㉡㠷搷昹㘱てㅤ㠲昱㝣㔹攱㠸㜴捥昳㍢㍤㥢愶戹昸㤹〸㝣㜹摤㑥ㄸ㡢㍤㠸敡㈸捣㉦挸㝡ㄹ㡡㙣㥢㑤敥敡挰㕢慤㉡昸挳㍣戴㠶㔷㙢捥㐸㡣㐲ぢ㌶つ昸㤵愲㐹㙤扤昲㉢㕦㥢㐲慥㌴㌷攴挳挳搰摡攲㠹㔵摢㡦㤹㌴愶慡㌲昴㑦㜴㠵晦敢扢㌹㙢挹〴㥥㜵㜲㜴㐴昴〶㌰愹戸㔷㑦㙢㘴㤵㉥㐰〶㝦晥扤㡦㡦昰挵㔷㌹㜶㜵晥㉢摥戵㤴㥢攳愲㜹㠰㉡㕦搳ㄴ㝡攳㐸晦㙦㔵愶扥㡢换晤散㌱㈸攷㝦㑦摢摦㔱改慢㜸戱㑡搶㡢敡摥㜵〵晥ㄷ搵㔹〷扡㜵敡㑤攰㜸㐹㠱攲㕥㌶捦ㄳ昵㌷㤴攰攰㤴昱戴ㄹ㕢㤵〰㥢㘳㑡改㌸㘸㜸㤴ㄷ㍣昵㈶㔴㑤㤳㈳扡㡣晡摣挴㌶慣搲挵挸攰㙦〰㈸戴ㄹ捤㝥㔱㔸ち捤㌱〱㈸扣收㌶㌶ぢ㠵㔷㕤㠱晦㙤㜵㔶户㕢愷摥摡㐱㘱㌹昲㠲挲换㈸㤱㐲㘱ㅣ㕢挵㍤㘶〷〵敥㕥㠷户〵㉦㌴ㄱ〳愸㔱扤㤰〱挱㜶㔴㕥〹㤵ㄴ〴摣㠲挶摦〰㈰攰㍥戵㘸收㠲挰昹㔵〹㝣户攵㔸愸㡤挹㠴㐰搶㤳㑦攷㠲攰㑦慥挰晦㉥㍡㜵〲㉣㜱㔰敢㙡㌸捥㙢㈷㍦搶㠹攰攲て㕦㙡〶㔷㐷㐱㑡昲㉤昳㤰㐸㥤㙣捡愴㌸㉣㜳慡㈹㔳㐷昵〲戵ㅡ㜹〱昳て㕥㌰ㅢ㈰㔴㙢㈱ㅡ㐳昳㉦㤰挸㙦愷㡡晢敢㜲戹晦㤰㉢挸㝡㠳て昷敦挴晤㥤㘱㌷攵晥昹攰攲て㙦愰〱㔷敦㑡㝦昲㉤戳㝣㔲戲㙤㐷㘹㡡㠳㡣挵㡤㍡㈹㌳㠹敡〵敡㜲㘴挴晤晢扣敥㑦㠶㔰㕤ぢ搱ㄸㅡ㐸扢㉦ㄷ攳扢㜲戹晦ㅢ㔷攰㝦愷㡥㜵ㅤ㉣攱て摦〷㜶㉡扤〹ㄹ愹昴搷摥㑡㘷戱搲㕦㐱攴っ㐰敥㙣㠵㘷㠳㤷㥡挳搴㙤㔰㌷〳㉥愲攷㔲㥦扢㔷㠶㔵㝡㍢㌲昸ㅢ挰ㄸ攴㌶㤶㘸收ㅡ㠳愹挹攸ㅥ愸㡤㐹愱㈰扦晦㉡㥤㜸㔳㉥ㄴ㙥㜴〵晥ㄷ敢㔸摣昱㘲㥤㝡㉦〷㠵〷㤰ㄱㄴ慥昷愲戰て㠴愵摣㤰愲㉡搲摥㈳㘰㔶㝤挸㘸昶摢㤰挷愱㌹〶搶晣戳敡㔵戹ㅡ㜲愵㉢昰扦㈰挷㝡搲慤㔳ㅦ攸㌴攴㘹攴愵㈱㤷㝢ㅢ戲㄰㐲昵㉣㐴㑥㜷㜲敢㉡摣ち㕥扡㍢㉦㠶扡改扢㠸㑥㔰㥦摢㔳㠶㔵晡㈲㌲昸ㅢ〰ち摣愷ㄲ捤㝥㔱昸ぢ搴挶〴愰㜰㕥㉥ㄴ捥㜵〵晥户攴㔸㙦戸㜵敡㠳ㅣㄴ摥㐶㕥㔰㌸挷㡢㐲㍢㕢挵㉤㈵〷〵㙥㔶㠵㍢㌳㔰㌸㌳〳㠵愵搴㝦ㄷ㕡㈹ㄴ摥㐷〶㝦〳㐰㠱㍢㔳愲搹㉦ち㥦㐰㙤㑣〰ち愷收㐲攱ㄴ㔷攰㝦㔵㡥昵愹㕢愷㕥敥愰挰㥤㈸㐱攱㈴㉦ち㉢搸慡慦㈰㜲㔰昸ㄲ愹昰愱ㄹ㈸ㅣ㤷㠱挲攱搴攷ㄶ㔴ち㠵敦㤰挱摦〰㔰攰㕥㤴㘸昶㡢〲昷㥦挶〴愰戰㉡ㄷち㐷扡〲晦晢㜲㉣㙥㕢戱㑥㝤戴㠳〲昷㥥〴㠵㈳扣㈸ㅣ换㔶㜱摢挸㐱㠱ㅢ㔲攱攳㌳㔰㔸㤹㠱挲㠹搴攷愶㔳ち〵㙥㉣㐹摢㔰㤷攷〸㤸ㄷ㠶ㅢ捤㝥㔱搸〴㥡㍥ㄴ㘴㠲敢捤㠵㐲㡦㉢昰扦㌴挷攲㐶㤵愰㜰扡㠳〲㜷㥢〴㠵㠳扤㈸慣㘶慢戸㔱攴愰挰㉤愸昰㥡っㄴ㍡㌲㔰㌸㥢晡摣㘶㑡愱挰慤愴㠱愱㌰搶㘸昶㡢〲昷㤸㝣㈸挸挵㙥㜱㉥ㄴㄶ戹㠲慣㌷攷㜰㉦㑡慥搵ㄷ挰昱搴戵㥡ㅢ㔲㠲捤㠵攰敡㡢㐸㉥〶㠹㈸搹㝤㐲㕦敡㡣㔵〶昷㥢㐴晤㔲㈸攱㌲㍤〱㜹㠱㜲愱ㄷ捡换㈱㔴摣㥦㐹㝢㥥㕥㘵晣㈲㤷攷晢戹〲晦㙢㙣㉣敥敤㐸愵搷㍡㤵㜲㠳㐶㉡摤挷㕢改昵慣㜴ㅡ㐴㑥晦㜱搷㈶㝣㈳㜸改㜹㝤〱搴㑤㘷㐵昴捤搴攷捥㡣㘱㤵㜲昷㠵昵㐰攰㍤〲㐶㌱户㘸㐴戳摦晥㥢て捤㌴ち改换昴㥣㕣㈸捣㜶〵晥㜷搹㔸摣捤ㄱㄴ敥㠰㝦㠰㥥㕢㌲㠲挲㉣㉦ち扦㘶慢戸㥢攲愰戰ㅦ㔲攱摦㠰㤷㐶㘱㝡〶ち㜷㔳㥦㝢㌱㈹ㄴ戸摦㌲㌰ㄴ戸㈹㌳㌰ㄴㄶ㐱㌳〸㠵收㕣㈸㑣㜲〵ぢ㡦㕥昵搹ㄳ戱昲㤹㙢㕦て㔵搴㍥㜰㐱愷挵晤ㅢ㐱攱㝥〷〵㙥挲〸ち扢㝡㔱㜸㤰慤攲晥㠹㠳〲㜷㘶挲て㘵愰戰㔳〶ちて㔳㥦扢㉦㈹ㄴ㝡㤰ㄹㄸち摣㠶ㄹㄸち摣㝡昱愱㈰攷㜲㝤㉥ㄴ敡㕣㠱晦慤㌶ㄶ㜷㙣〴㠵㈷ㅣㄴ戸敤㈲㈸㐴扤㈸㍣〵㘱㈹㌷㔴〶搶㄰敥扡っ慣㈱摣㘹〹㙡挸づ戹ㅡ㔲攱ち晣㙦愷戱戸㐱㈳つ㜹捥㘹〸㜷㔹愴㈱摢㜹ㅢ昲〲扢攷㉣㠸㥣敥攴搶㑢昸㈵昰搲㠳㝡ㅣ搴㑤摦㐵昴换搴攷昶㡡㘱㤵㜲ぢ㘵㘰㈸㜰㥦㘵㘰㈸㜰㙦挵㠷㠲㕣愰戶捣㠵挲㘸㔷攰㝦㐵㡤挵㉤ㄹ㐱攱慦づち摣㔷ㄱㄴ捡扣㈸扣挹㔶㜱㑢挴㐱㠱㥢㉤攱昵ㄹ㈸㙣㤶㠱挲摦愸捦つ㤵ㄴち摣㌴ㄹㄸち摣㔹ㄹㄸち㜷㐰㌳〸㠵㡤㜲愱戰愱㉢昰扦愷挶攲㈶㡣愰昰㠱㠳〲㜷㔲〴㠵つ扣㈸晣ㄳ挲㔲敥㤱っ慣㈱摣㐸ㄹ㔸㐳戸㜹攲㙢㠸㥣㥤愵戹ㅡ㌲挴ㄵ昸摦㌷㘳㜱捦㐵ㅡ昲㙦愷㈱摣㌸㤱㠶っ昶㌶攴㌳㜶て昷㐳㥣敥攴㙥㑡昸㜳昰摣攷ㅡ挵搰㌵ㅤㄷ搱㕦㔲㤹摢㈵㠶㔵捡㉤㤱㠱㐱挰㝤㤳㍥㈱㐸㍤搷攰㕥㐹㄰〴〵戹㈰挸㜷〵㔹㙦㥣㜹〵㤶㘴戱昱㍤ㅣ㑦㉤㌶戸戱㈲挰攴㈱搰㕥㉢㤰㤲㝣㈵㍢㈸戸摥㘶㍥て攰㥥㠹愸ㄶ㔰慢㐰㜱攳㐳㌰晣收ぢ捦戳愱㄰㠴㡡㝢っ㘹慦㘵愱㈱ㅤ昷㌹㌴〳ㅦ换晤挷ㄵ昸㕦〵㘳㜱㝦㐲㉡ㅤ攴㔴捡㑤〶愹昴㔳㙦愵㈵㄰㤶㜲晢㠰慡㘸㥥昷〸㔸㉢㜰㡦㐱㌴晢㕤㉢㜰㕦㈱摤㄰㔹㉢㐸㐳㍥捣搵㤰㝦戹〲晦㉢㕤慣慦摣㍡昵㜰愷㈱摣㔳㤰㠶晣挳摢㤰ㄱ㐴㡦㉤㜰㐶㈰㌷ㅡ挲ㅢ㠱㤷㥥㔶晦づ㜵㌳攲㈲㝡㈴昵戹㤹㘰㔸愵㠵挸っっ〵敥㉡っっ〵敥㈴〴愱戰㍥ㄷち㙦戹㠲慣昷扡㜰〳愲扦昷扡昰㝢㘹㜶て㌷㈱㝡昸搵昲㔰㤲て摤〷㈵ㅤ㌶昷っ攴愷㤳摢攵㙢㘸㠳昱ㅡ㠶敥㈵㜶昷㉣扣㙤〴㉦㕦㤸摦搶攱㝥㌷ち㙦㈱攱㑦㑡㥡ㅦ晡搷㤲㘳攱㜰㜲㑥㌷㝥昹扦㈸㌹愳〷㍦づ㥣㈸敥㤸ㅢ敢敤戵扢㍢㝦づ㕦㈰挱ㄷ〳ぢ昹愸ㅣ攷㘷㠱㔲㜹昹㠱摦挹㝢〸攲挰愷昳㠲㔸㐵ㅡて昳〳戱昹㝣㝢挳て晢晡㐸㜸ぢ㡣㉦昳㥤搱〴扥㤱㘱摥㐷㤲慦摥㐰ㄷ㍢㈱㤵慢昲扥ㄷ㥦昱攰㕦㤷㐳㕦昳㌴㤱愹〶㈴愲户㈴㡢㕦攳ㄶ㤲ㄷ攲㤶㡣扦㘱晣㠶攴㔴戶㍣㜴㐸㕢愲㜷㜱㜸戱摤戶㘸㜱㉦扥〹㌹㠸慤㌵㐷㈱昷ㄴ晡摡搱攰慣㔶搴搱ㄲ敢敥㡥慤㉣敥㘸㘹户㍢ㄷ昵㉥㉥㙥㔹㡥つㅣ扣㜴〶㝥攰捤昰㝡㉢晣捦慡昸㔱㝣搸捦㌱ㄹ摥ㅡ摣攰㠶扥ㅣ搸搰㜱㙣㔵㘶㐳户㈵㉢摤㔰挵扤〲㌶搶ㅣ慡っㄹ㌶㐱㙦攷㜵㠱㑦摡挵㠵敤㜳扡昰㙣愰ぢ㍢㘴扢㔰攵㜳㠱て敡㌳㕣攰挳㜸㜱愱挶攳㠲挵㈷摤㥣〹㜴㤴攵㙢㐹敡㐰㈲㡡て扢㘵㤲晡〳㍣攰攳㝦㝥㘱慥ㄸ摦㉥㡥ㅡ挱㘳慥㘰ㅢㄶ㙦㐴㈱挵㠷摤搲㥥〹挸愵摦摥扡㥣㥢㕦㍤昹敡㘱搳㤶て慡㐷愶挷捤㑥慣㤳搷〹㈵攳㥦攳㘶㘷戲㍣㜰昲㌹㌹摢戲攰晣㝢㜶晤戶收㠰㈶㡢て戸挵敢㕤愹搹㐴㌲〹㈴愲㜶㠱㐰扣扥捦攷昵慥㐶㜰慦搷敢㈹㈸愴昸㡣㥢㕥㙢㝡㥤慦敥づ昴㜲㍡敢挸昴㜲㈶㔹ㅥ㉦㈷挳㠶搷㑢挵攷搸〲挷㉣㘸〶㡦戰㍢㑣㘵㜹摥㔳㘹㌶㉤㘷㡥戰戹扥捡昸ㄸ㍣愳㝢攷㠲㈱摤㍢て㥡愹㐱捥㠷挸攲挲晣㥣㉥摣ㄴ攸挲㥥搹㉥散敤㜳㠱捦愰㌳㕣攰㠳㕥愹㙣摦㥣㤵㕤ㄳ㔸搹㉦戲㉢㍢挰㔷搹㐲㝦㘵〹㌰愴扤㉤搰㑣戵㤷㑦㔹挵㠵㠵㌹㕤戸㌴搰㠵搶㙣ㄷㄲ㍥ㄷ昸㤰㌶愳扤㑢㡤ぢ㐹慦ぢ㝣挴㈹㉥㉣捡改挲㜹㠱㉥戴㘵扢戰挴攷〲㥦㤰㘶戸挰㐷愰㠲㐲㠷搷〵㍥㕦ㄴㄷ㌸昱〵て扣㌳〳㕤㔸㥡敤㐲户捦㠵㘳晤㉥昰昹愳戸挰ㅦ㙤㑥㜵挴改挶㠵㘵㌹㕤㌸㌹搰㠵㐳戲㕤㔸改㜳㘱戵摦㠵戳㡤ぢ㠷戹㉥㜰摥戵昸㘴㑤㈶㠹挳㔹晥〸㤲㕦㠲㐴ㄴㅦ慥挹㈴㜱ㄴ㍣攰搴㌶㤴㔳ㅢ昶搷昹挰㑤〴慢㕣㠱㤹昳昸㄰㑥〴㐷扡〲㤹昳㡥㠶㌵㜵㈹㐴挴摡㥤㍤づ㌷㡤捡㤸攳㡥㘳攵㤹戳挷〹㘴㜹㘶て㍥愵㘳搷㥡㌹㑥昱昱㥡㜴攲㐹搰っ敥挴攵愶戲㡣搹攳ㄴ㕡捥㥣㍤㑥昳㔵挶愷㜳ㄹ攳㠸㡦摦愴ㄳ捦㠰㘶慡ㄳ昹㙣㑢㕣㔸㥤搳㠵慥㐰ㄷ搶㘴扢㜰戶捦〵㍥ㅡ换㜰㠱捦扥挴㠵戵㕥ㄷ敥㌷㉥㥣㥢搳㠵挵㠱㉥㥣㥦敤挲㠵㍥ㄷ昸㕣㉡挳〵㍥㜸ㄲㄷ㉥昶扡挰愷㍡㠲挲㈵㌹㕤㠸〵扡㜰㔹戶ぢ㔷昸㕣攰㐳愱っㄷ昸攴㐵㉡扢㉡㘷㘵扦〸慣散㥡散捡慥昳㔵挶〷㌷ㄹ㤵昱挹㡣戴昷〶㘸愶㝡晤慦挶㠵ㅢ㜳扡戰㈰搰㠵㥢戳㕤戸挵攷〲㥦㥡㘴戸挰挷㈲攲挲㙤㕥ㄷ昸捣㐱㔰戸㍤愷ぢ扢〷扡昰㍦搹㉥摣改㜳㠱㡦㉣㌲㕣攰㜳〱愹散慥㥣㤵㑤ぢ慣散㥥散捡敥昵㔵挶挷ちㄹ㤵昱搱㠱戴昷㜷搰㈴攴㍣慣敦挱㤵愹敡㝥㤶㝦㠰攴㐱㄰晣㔸㄰愸㑣㍣㍢挳〳敦㉡㡣户敢㈲㤸攸ち㘴㐶㕡〷慥攲㍤㍡摢攳捥㐸ㄳ㡣敦ㄹ㌳搲愳㔰昲捤㐸㝦㈰换㌳㈳昱㜶㥥扥愷㘶㈴摥㠷ぢ㔰㑦㈰ㄱ㍣㈳㐵㑤㘵ㄹ㌳搲㔳戴㥣㌹㈳晤㠹㉣㑦㘵㈵挸㘷〰挵㝢㘵愹散ㄹ㈴㠲㉢慢〸慣散㌹㕡捥慣散〵戲㍣㤵㡤㐰㍥愳戲㤱㘰㐸慦扣㠴㠴㌹ㄱ㐲扣愳ㄹ昰敤ㄶ㥦慦晣挰㉦戲晦ㄹ昵㈸摥㉢挹㌳㥡㤷摤〴㌳愵扣㘳㘱愲㤸昷㌷㡡㜷ㅥ㜴㑡扦㐲㌶㙦㍡愴挴慢㙥㐲㑡昰〶㈳㕤㠲㌷ち㔲攲㌵戲㜹㡦㈰㈵㕥㜷ㄳ㔲㠲昷〳改ㄲ扣て㤰㠱㌵摡ㅤ㔸㝣ㄳ㐱㜱㝥㔸搵ㅡ㐱戹㉢㤸㈸〲愵㜸扦㈰㈵捡㕣〱愳扡昴㥢攰㤶㌶㠲昰ㄷ㔹㡢㥥挹㔷㜸㡢昱㝡戵㉥㝦扤扡㌲晦愳扣㜶㔴搸慥ち昲ㄴ㔷晦攲攰㕢㐸㈸㉥晣挵挱昵㐸ㄴ搳㍥㍥㙡㔷㘴愴㠲捤㝣㉥㌵ㄹ挱愶㍥㤷㈶ㄹ挱㈶㕥㤷摥〵户㤴㑢晥扥㕤攲㔲㕦㕣晡㍢ㄲ㡡慢㝣㜱改㍤㈴捣搰㔰㕣愱㡢捥晢ㄴ㜳㜱㉥㍡ㅦ戸〹㘶㑡戹㄰㘷挲改扢㍤㤱㤳ㄲ晦㈰㥢㙢㘹㈹昱㑦㌷挱㡣攲㍡㔸㜴晥㐵㉥㤷挰愲昳愱㐷愷㤴换摤戴搵㔶攴愴挴㐷㘴㜳挵㉡㈵㍥㜶ㄳ捣㤴㜲㜵㥡㉥挱㔵愶㤴昸㠴散㈵慥㑣晦摢㑤㐸㠹づ㌷攳㜸捥㐵愱㤴昸㤴散㙥㔷愶㍦㜳ㄳ㔲愲搷捤㌸㈵戸㠶㤳ㄲ晦㈱㝢愵㉢搳㥦扢〹㈹挱愵㥡㜸〵ㄷ昱㕢㝡挸㐹ㄷㄷ晢扡㤸换㌶ㄱㄴ昹扡㤸㑢㌹ㄱ㠴扤㕤晣㌵戸愵㐷㠳愴扡昸㠶挲昵㡡㈳㙦㙤㠱㘷搴㜱㍤㈶づ㝥㠳㠴攲㔲㡣慥攸㙦㤱挰㥦㝣搴㈹㐸㠹捥㜷ㄴ㥦㐶㐲㥤敦摤㠴㌴攲っ㌷攳㌴㝢つ㜲㔲㠲挳㔶㥤㙤㑡㈸收搸㐸㝣㑡戹戸㘱挲㈹㜱扥㈹㤱㑦㥤ぢ㑤㠹〲㙦㠹㡢㌳㑡㕣㘶㑡ㄴ㔲攷ち㔳㈲攴㈹愱戸ㄴ㄰㍦挲攴㜲ㄵ挰ㅡ㜵㤱㐷愷㤴㔷晣戴ㅦ㌷㥢ㄲ挵搴戹挵㤴搰摥ㄲ扣㐰愷㑢晣㡦㈹ㄱ愱づ慦戱㔲挷㈰㑦〹挵敢愳昸㌱㤸摣㝢㡤㑥㠹㐷愷㤴㤷㐱戱ちて昱搳攴挸㐹愷㝥昲戹㜳戹㌳㤳捦〳㐶昰戱㉢㌰㤳捦㠳㐶昰㤱㉢㤰挹㘷㈸慡㈸攵挵㌰㌵っ〲㈷ㅦ㕥〴挵挱㘱㜴㠹搷㍦㘹挴㜰攴㔲㘷晡㔳㐶㘷〳敡晣挹攸㡣㘰㡥㉥昳挳㑢㡥搸搹㤰摣ㄷ㡣捥㐶ㅥ㥤㔲㕥㔹愴愱㌲㤳换㤴㡦愲愹挷散㐸攷㔹㥣晡㘵ㄹ㌰ㄲ㈵昱㤸㕤愶昹㉣慤㔷㡤搶愶㡥搶㙢愶㍥ㄳㅢ㈰戶㕥㌷㕡㥢㡢㔶改㥢挸敦つ㐹晥ちㄵ㕦㤸㔸戸昰㡢搲挲戲㑤ち昷搹㜵昰昹㙦㍣晥搶㥡攷昷㥦昸敥㌷ㄷ㕤昴晣摢㙢㥥晣收摥搶㠹㡦㕥㜱挵扡㤹㤷㍥昹搶戰攴㘵昹㜷㝥㌱敢戲挳慢㤶ㅣ㝥㜰㜲捦㙤愷ㅤ扥敦㐱㝢㔴捤ㅤ㍡扥愰愰愸㘸散昰挷㌶ㅥ㘷慤㍡昸㉥昵攰换ㅢ㜵慡户㡣ㅢ愳㔰㈱攱挳〳散㍣换㑣攴㝡ぢ㜰㜵ㄹ㐹㌹挹㘸㤲㉤㐹挶㤰㙣㐵戲㌵㐸㈹㈷改㥦搴㑦㤹搵攱㥡ㅥ㡢敡㑣㌷㕢㥣摤〵晡㜱昴㘴ㅢ㄰㙣㠶挸攴㑥搵っ㘴㌹挹㡢敡㜸㙡ㄵ㈸㤹搰愹㘵㐲㈸㤱挶㡦㤶ㄹ慤敤ㅤ㉤㤹搲戳戴㌸戵㡢慤ㅤㅣ㉤㤹挶戳戴㌸㥤㡢㔶㤵愳㈵㔳㜷㤶ㄶ愷㜰搱慡㜱戴㘴扡愶㔶㠶昷㥣戶㐵慢搶搱㤲㈹㍡换ㄶ愷㙡搱慡ㄷ慤㔲捥慢㍦㘹慦挸㐴㑣㌷ㅡ㔰㘱慡㔷㌸㈱㈳㡦挷㡢愰㝡〲挹㡥㈴㍢㤱㑣㈴搹㤹㘴ㄷ㤰㠸㤲㜹㍡慢扤㥣慦愵㈵㑤㔰㐲㙦挹摣㥣愵挵㌹㕡戴㥡ㅤ㉤㤹㡦愹㤵搱愷㥣㤷㐵㙢㡡愳㈵㜳㜰㤶ㄶ攷㘲搱㥡收㘸挹㉣㥣㔵㈳㘷㘳搱㥡攱㘸挹捣㥢愵挵ㄹ㔸戴㜶㜳戴㘴戶捤慡㤱戳慥㘸敤敥㘸挹㝣㥢愵挵㜹㔷戴收㠸㔶㈹㈷挹㥦戴㑦㘵㔶愵ㅢ㜳㔱㔳慡㑦㌹扢㡡ㅢ㝢㈰愱攷㠱攰㑣㤳挹㌵换㘳㑥戲愲扡㠰㕡〵㑡愶搷㉣㉤㑥戳愲戵㤷愳挵挹㔳㉥㈲搷扢㤷㠴㐹㈸㠲ㅦ㜱㔵㥣㉦㐵㜰㥤㑦挰㈹㔲〴搷㘶ち㉣㑥㘵㘲㝡㍦㈴昴㉦㐰攰㉢㘷㌲搱扥㉡㔳㕢㜱㜶ㄳ挱㤵慥㠰扦㉤慤て〴㔷㜱捥ㄳ搱攵慥㠸㔷㠱㠸攲㉣㈸散换㕣㌶㥦㐴㐵ㄴ攷㐵㘱㕦敡戲㌷ㄴ㌶㘷㑡㘱㕦攲戲㌷ㄲ㌶攷㑥㘱㕦散戲挷〹㥢戳愹戰㉦㜲搹扣㐳㡣㔸㥣昵愴㐹㌶ㄲ㍡〹㠲㈶㜱搲ㄳ摤昳㕤㕤〳ㄹ㈷㐲ㄱ㥣攷ち愴㐹㙤攰㉡捥㝥㈲㕡敢㉢挳〹㑦〴攷昸〴㥣攳㐴㜰戶㑦挰㘹㑤〴㘷昹〴㥣挹㐴戰挶㈷攰攴㈵㠲㌳㝤〲捥㔷㈲㔸㥤㈹戰㌸慦㐸扢て㐶㐲㜷㠳愰摤㥣㔶㐴晢戴㑣㙤挵愹㐶〴愷扡〲愷扦㌸昹〸晢ㄴ㤷敤昴ㄷ愷㈳㘱㥦散戲㥤晥攲〴㈵散㤳㕣戶搳㕦㥣戲㠴㝤愲换ㅥ㈷晤挵㐹㑣搸㈷戸㙣改㉦挵㘹㑢搸挷扢㙣搳㌵㥣愹㐴㜰㥣㑦挰挹㐹〴挷晡〴㥣㡦㐴㜰㡣㑦挰㈹㐸〴㐷晢〴㥣㜵㐴㜰㤴㑦挰㠹㐶〴慢㝣〲捥㉤㈲㌸㌲㔳㘰㜱づ㄰晣㡦㐶㐲ㅦ〳〲晣㌹〵㠸昶攱㤹摡㡡搳㠲〸づ㜳〵改㜱挷戹㐰㐴㉢㝤㘵㜸晡㡢㘰㐵愶㈰挴㤳㜷㑣敥敦愹愵户㑤愱㠷户㌳昱㍤慥摣㐰㡤㜴㑣改㕣搶㈱摦捡ち㜷捣㕦㡣㥦㍦ㅤ敡扥㠳㜳㝣㑡㘷㔸㡡㤳搲ㅤ㤲㘲㐹㤹㤱捥㕢攳㘳慤敤㌶㔵挶愷㡤㡥昰㑢㐴ㅦㄸㄱ愶扣搱戹ㅤ㌶づ昲慢㙥挵㙡挰㡡挵㡡〵昴㐹㙣㈵づ㤵㑥㐹㔶㜱㝡㤳㜹敥㘴㈴㘴㕤慢㔳㈹挹㉡㑥㘵戲捥㍤㠵ㅡ㥣㐰㐴晦㔴㈴挴㠴㑥愵ㅣ㡢㥣㕤㐴攳㌴敡㠳愷㜴㉡攵㔸攴㑣㈲ㄶ㑦愷〶㑦㑤搱㍦〳〹㌱愱㔳㈹挹㉡㥥户愲戱㥡晡攰㈹㥤㑡㌹ㄶ㌹扣㐴攳捣㤴㡤㔴捡戱挱戱㈷ㅡ㙢㔲㌶㔲㈹戱ㄱ㈲㐴〳㠰㤵捡㍦昰㤱捦㔹慣㥡攸戲㉡㝤㌶㜳㠲㈹㉣敡㜳㤰攳挱㉢愶㈲愲愲戳㤶㍡㐴㑦㜲攷㌲㈷㤸㐱㐹㥦㠷ㅣて昱㥥㠸㠹捥昹搴㈱㍡㤲扢㠰㌹㈲㈱戹ぢ㤹㘳慢㈵㜷ㄱ㜳攲ㄲ㡣愴敡ㄷ㡢攲㥡㥦㙢ㄹㄷ㤵㜸㐵戱㜷㥤愴挴㍢㍦搷㑡㜹㈹㡥昹㙤㉡㜱㌰㡢㉢㡥晡㑤㈹㜱搸捦ㅤ昴晦〰㠴ㄲ搸㈴</t>
  </si>
  <si>
    <t>All Equity Case</t>
  </si>
  <si>
    <t>Menlo Ventures Share</t>
  </si>
  <si>
    <t>Dividends 1-4</t>
  </si>
  <si>
    <t>Dividends 5-8</t>
  </si>
  <si>
    <t>Terminal Value</t>
  </si>
  <si>
    <t>Valuation multiple</t>
  </si>
  <si>
    <t>Menlo Venture Investment</t>
  </si>
  <si>
    <t>Pharmaset Book Value</t>
  </si>
  <si>
    <t>Convertible Debt</t>
  </si>
  <si>
    <t>If Successful</t>
  </si>
  <si>
    <t>Coupon Rate</t>
  </si>
  <si>
    <t>Dividend Rate</t>
  </si>
  <si>
    <t>Warrants Price</t>
  </si>
  <si>
    <t>Redeemable Preferred</t>
  </si>
  <si>
    <t>If Fails</t>
  </si>
  <si>
    <t>Expected</t>
  </si>
  <si>
    <t>Pharmaset If FDA Approved</t>
  </si>
  <si>
    <t>Assumptions, Qualitative analysis or Short answer required</t>
  </si>
  <si>
    <t>Fosbeck Incremental Cash Flow (After-Tax)</t>
  </si>
  <si>
    <t>Sales and NPV numbers are in $ Mil</t>
  </si>
  <si>
    <t>Two-stage investment alternative can be evaluated by simply calculating the NPV for two different outcomes and then finding the expected value</t>
  </si>
  <si>
    <t>Year 0</t>
  </si>
  <si>
    <t>Year 1</t>
  </si>
  <si>
    <t>Year 2</t>
  </si>
  <si>
    <t>Year 3</t>
  </si>
  <si>
    <t>Year 4</t>
  </si>
  <si>
    <t>Year 5</t>
  </si>
  <si>
    <t>Year 6</t>
  </si>
  <si>
    <t>Year 7</t>
  </si>
  <si>
    <t>Year 8</t>
  </si>
  <si>
    <t>Year 9</t>
  </si>
  <si>
    <t>Year 10</t>
  </si>
  <si>
    <t>Year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</si>
</sst>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 &quot;years&quot;"/>
    <numFmt numFmtId="165" formatCode="_(* #,##0_);_(* \(#,##0\);_(* &quot;-&quot;??_);_(@_)"/>
    <numFmt numFmtId="166" formatCode="&quot;year&quot;\ 0"/>
    <numFmt numFmtId="167" formatCode="&quot;Byproduct sales decrease by&quot;\ 0%"/>
    <numFmt numFmtId="168" formatCode="0.0%"/>
    <numFmt numFmtId="169" formatCode="0\ &quot;x EBIT&quot;"/>
  </numFmts>
  <fonts count="15">
    <font>
      <sz val="12"/>
      <color theme="1"/>
      <name val="Times New Roman"/>
      <family val="2"/>
    </font>
    <font>
      <b/>
      <sz val="12"/>
      <color theme="1"/>
      <name val="Times New Roman"/>
      <family val="1"/>
    </font>
    <font>
      <sz val="12"/>
      <color theme="1"/>
      <name val="Times New Roman"/>
      <family val="2"/>
    </font>
    <font>
      <sz val="10"/>
      <name val="Geneva"/>
    </font>
    <font>
      <sz val="10"/>
      <name val="Geneva"/>
      <family val="2"/>
    </font>
    <font>
      <b/>
      <sz val="11"/>
      <color indexed="9"/>
      <name val="Arial"/>
      <family val="2"/>
    </font>
    <font>
      <b/>
      <sz val="12"/>
      <color indexed="9"/>
      <name val="Times New Roman"/>
      <family val="1"/>
    </font>
    <font>
      <sz val="12"/>
      <color indexed="9"/>
      <name val="Times New Roman"/>
      <family val="1"/>
    </font>
    <font>
      <sz val="12"/>
      <name val="Times New Roman"/>
      <family val="1"/>
    </font>
    <font>
      <sz val="12"/>
      <color theme="1"/>
      <name val="Times New Roman"/>
      <family val="1"/>
    </font>
    <font>
      <b/>
      <sz val="12"/>
      <name val="Times New Roman"/>
      <family val="1"/>
    </font>
    <font>
      <b/>
      <sz val="16"/>
      <color indexed="9"/>
      <name val="Times New Roman"/>
      <family val="1"/>
    </font>
    <font>
      <sz val="16"/>
      <name val="Times New Roman"/>
      <family val="1"/>
    </font>
    <font>
      <sz val="9"/>
      <color indexed="81"/>
      <name val="Tahoma"/>
      <family val="2"/>
    </font>
    <font>
      <b/>
      <sz val="9"/>
      <color indexed="81"/>
      <name val="Tahoma"/>
      <family val="2"/>
    </font>
  </fonts>
  <fills count="12">
    <fill>
      <patternFill patternType="none"/>
    </fill>
    <fill>
      <patternFill patternType="gray125"/>
    </fill>
    <fill>
      <patternFill patternType="solid">
        <fgColor rgb="FF00FF00"/>
        <bgColor indexed="64"/>
      </patternFill>
    </fill>
    <fill>
      <patternFill patternType="solid">
        <fgColor rgb="FF00FFFF"/>
        <bgColor indexed="64"/>
      </patternFill>
    </fill>
    <fill>
      <patternFill patternType="solid">
        <fgColor rgb="FFCCFF99"/>
        <bgColor indexed="64"/>
      </patternFill>
    </fill>
    <fill>
      <patternFill patternType="solid">
        <fgColor rgb="FFFFCC00"/>
        <bgColor indexed="64"/>
      </patternFill>
    </fill>
    <fill>
      <patternFill patternType="solid">
        <fgColor indexed="8"/>
        <bgColor indexed="64"/>
      </patternFill>
    </fill>
    <fill>
      <patternFill patternType="solid">
        <fgColor indexed="51"/>
        <bgColor indexed="64"/>
      </patternFill>
    </fill>
    <fill>
      <patternFill patternType="solid">
        <fgColor indexed="45"/>
        <bgColor indexed="64"/>
      </patternFill>
    </fill>
    <fill>
      <patternFill patternType="solid">
        <fgColor indexed="13"/>
        <bgColor indexed="64"/>
      </patternFill>
    </fill>
    <fill>
      <patternFill patternType="solid">
        <fgColor rgb="FF669900"/>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alignment vertical="center"/>
    </xf>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cellStyleXfs>
  <cellXfs count="75">
    <xf numFmtId="0" fontId="0" fillId="0" borderId="0" xfId="0">
      <alignment vertical="center"/>
    </xf>
    <xf numFmtId="0" fontId="1" fillId="0" borderId="0" xfId="0" applyFont="1">
      <alignment vertical="center"/>
    </xf>
    <xf numFmtId="0" fontId="0" fillId="0" borderId="0" xfId="0" quotePrefix="1">
      <alignment vertical="center"/>
    </xf>
    <xf numFmtId="9" fontId="0" fillId="0" borderId="0" xfId="0" applyNumberFormat="1">
      <alignment vertical="center"/>
    </xf>
    <xf numFmtId="7" fontId="0" fillId="0" borderId="0" xfId="0" applyNumberFormat="1">
      <alignment vertical="center"/>
    </xf>
    <xf numFmtId="0" fontId="0" fillId="2" borderId="0" xfId="0" applyFill="1">
      <alignment vertical="center"/>
    </xf>
    <xf numFmtId="7" fontId="0" fillId="3" borderId="0" xfId="0" applyNumberFormat="1" applyFill="1">
      <alignment vertical="center"/>
    </xf>
    <xf numFmtId="10" fontId="0" fillId="3" borderId="0" xfId="0" applyNumberFormat="1" applyFill="1">
      <alignment vertical="center"/>
    </xf>
    <xf numFmtId="9" fontId="0" fillId="4" borderId="0" xfId="0" applyNumberFormat="1" applyFill="1">
      <alignment vertical="center"/>
    </xf>
    <xf numFmtId="7" fontId="0" fillId="4" borderId="0" xfId="0" applyNumberFormat="1" applyFill="1">
      <alignment vertical="center"/>
    </xf>
    <xf numFmtId="0" fontId="0" fillId="5" borderId="0" xfId="0" applyFill="1">
      <alignment vertical="center"/>
    </xf>
    <xf numFmtId="7" fontId="0" fillId="5" borderId="0" xfId="0" applyNumberFormat="1" applyFill="1">
      <alignment vertical="center"/>
    </xf>
    <xf numFmtId="164" fontId="0" fillId="4" borderId="0" xfId="0" applyNumberFormat="1" applyFill="1">
      <alignment vertical="center"/>
    </xf>
    <xf numFmtId="10" fontId="0" fillId="5" borderId="0" xfId="0" applyNumberFormat="1" applyFill="1">
      <alignment vertical="center"/>
    </xf>
    <xf numFmtId="0" fontId="8" fillId="0" borderId="0" xfId="4" applyFont="1" applyBorder="1"/>
    <xf numFmtId="165" fontId="8" fillId="0" borderId="0" xfId="5" applyNumberFormat="1" applyFont="1" applyBorder="1"/>
    <xf numFmtId="10" fontId="8" fillId="7" borderId="0" xfId="6" applyNumberFormat="1" applyFont="1" applyFill="1" applyBorder="1"/>
    <xf numFmtId="0" fontId="10" fillId="0" borderId="0" xfId="4" applyFont="1"/>
    <xf numFmtId="165" fontId="8" fillId="0" borderId="0" xfId="5" applyNumberFormat="1" applyFont="1"/>
    <xf numFmtId="0" fontId="8" fillId="0" borderId="0" xfId="4" applyFont="1"/>
    <xf numFmtId="0" fontId="8" fillId="0" borderId="4" xfId="4" applyFont="1" applyBorder="1"/>
    <xf numFmtId="0" fontId="6" fillId="10" borderId="9" xfId="4" applyFont="1" applyFill="1" applyBorder="1" applyAlignment="1">
      <alignment vertical="center"/>
    </xf>
    <xf numFmtId="0" fontId="8" fillId="4" borderId="10" xfId="4" applyFont="1" applyFill="1" applyBorder="1"/>
    <xf numFmtId="0" fontId="8" fillId="8" borderId="10" xfId="4" applyFont="1" applyFill="1" applyBorder="1"/>
    <xf numFmtId="0" fontId="8" fillId="5" borderId="10" xfId="4" applyFont="1" applyFill="1" applyBorder="1"/>
    <xf numFmtId="9" fontId="8" fillId="0" borderId="0" xfId="4" applyNumberFormat="1" applyFont="1"/>
    <xf numFmtId="166" fontId="8" fillId="0" borderId="0" xfId="4" applyNumberFormat="1" applyFont="1"/>
    <xf numFmtId="0" fontId="9" fillId="0" borderId="4" xfId="0" applyFont="1" applyBorder="1">
      <alignment vertical="center"/>
    </xf>
    <xf numFmtId="0" fontId="9" fillId="0" borderId="6" xfId="0" applyFont="1" applyBorder="1">
      <alignment vertical="center"/>
    </xf>
    <xf numFmtId="0" fontId="10" fillId="0" borderId="0" xfId="4" applyFont="1" applyBorder="1"/>
    <xf numFmtId="0" fontId="9" fillId="0" borderId="0" xfId="0" applyFont="1" applyBorder="1">
      <alignment vertical="center"/>
    </xf>
    <xf numFmtId="1" fontId="10" fillId="0" borderId="0" xfId="5" applyNumberFormat="1" applyFont="1" applyBorder="1" applyAlignment="1">
      <alignment horizontal="center"/>
    </xf>
    <xf numFmtId="1" fontId="10" fillId="0" borderId="0" xfId="4" applyNumberFormat="1" applyFont="1" applyBorder="1" applyAlignment="1">
      <alignment horizontal="center"/>
    </xf>
    <xf numFmtId="0" fontId="9" fillId="0" borderId="2" xfId="0" applyFont="1" applyBorder="1">
      <alignment vertical="center"/>
    </xf>
    <xf numFmtId="0" fontId="9" fillId="0" borderId="8" xfId="0" applyFont="1" applyBorder="1">
      <alignment vertical="center"/>
    </xf>
    <xf numFmtId="167" fontId="8" fillId="0" borderId="0" xfId="4" applyNumberFormat="1" applyFont="1"/>
    <xf numFmtId="9" fontId="8" fillId="5" borderId="0" xfId="3" applyFont="1" applyFill="1"/>
    <xf numFmtId="7" fontId="8" fillId="5" borderId="0" xfId="4" applyNumberFormat="1" applyFont="1" applyFill="1"/>
    <xf numFmtId="44" fontId="8" fillId="11" borderId="0" xfId="2" applyFont="1" applyFill="1"/>
    <xf numFmtId="7" fontId="8" fillId="4" borderId="5" xfId="5" applyNumberFormat="1" applyFont="1" applyFill="1" applyBorder="1"/>
    <xf numFmtId="7" fontId="8" fillId="4" borderId="5" xfId="6" applyNumberFormat="1" applyFont="1" applyFill="1" applyBorder="1"/>
    <xf numFmtId="7" fontId="8" fillId="4" borderId="0" xfId="7" applyNumberFormat="1" applyFont="1" applyFill="1" applyBorder="1"/>
    <xf numFmtId="7" fontId="8" fillId="0" borderId="0" xfId="5" applyNumberFormat="1" applyFont="1" applyBorder="1"/>
    <xf numFmtId="7" fontId="8" fillId="7" borderId="0" xfId="7" applyNumberFormat="1" applyFont="1" applyFill="1" applyBorder="1"/>
    <xf numFmtId="7" fontId="8" fillId="7" borderId="0" xfId="5" applyNumberFormat="1" applyFont="1" applyFill="1" applyBorder="1"/>
    <xf numFmtId="7" fontId="8" fillId="7" borderId="0" xfId="4" applyNumberFormat="1" applyFont="1" applyFill="1" applyBorder="1"/>
    <xf numFmtId="7" fontId="8" fillId="0" borderId="2" xfId="5" applyNumberFormat="1" applyFont="1" applyBorder="1"/>
    <xf numFmtId="7" fontId="8" fillId="7" borderId="2" xfId="7" applyNumberFormat="1" applyFont="1" applyFill="1" applyBorder="1"/>
    <xf numFmtId="7" fontId="8" fillId="0" borderId="8" xfId="5" applyNumberFormat="1" applyFont="1" applyBorder="1"/>
    <xf numFmtId="7" fontId="8" fillId="7" borderId="8" xfId="7" applyNumberFormat="1" applyFont="1" applyFill="1" applyBorder="1"/>
    <xf numFmtId="7" fontId="8" fillId="7" borderId="0" xfId="7" applyNumberFormat="1" applyFont="1" applyFill="1" applyBorder="1" applyAlignment="1">
      <alignment horizontal="left" indent="2"/>
    </xf>
    <xf numFmtId="7" fontId="8" fillId="0" borderId="0" xfId="4" applyNumberFormat="1" applyFont="1" applyBorder="1"/>
    <xf numFmtId="10" fontId="8" fillId="11" borderId="0" xfId="4" applyNumberFormat="1" applyFont="1" applyFill="1"/>
    <xf numFmtId="10" fontId="8" fillId="11" borderId="0" xfId="3" applyNumberFormat="1" applyFont="1" applyFill="1"/>
    <xf numFmtId="7" fontId="8" fillId="11" borderId="0" xfId="4" applyNumberFormat="1" applyFont="1" applyFill="1"/>
    <xf numFmtId="7" fontId="0" fillId="0" borderId="0" xfId="0" applyNumberFormat="1" applyFill="1">
      <alignment vertical="center"/>
    </xf>
    <xf numFmtId="169" fontId="0" fillId="4" borderId="0" xfId="1" applyNumberFormat="1" applyFont="1" applyFill="1" applyAlignment="1">
      <alignment vertical="center"/>
    </xf>
    <xf numFmtId="168" fontId="0" fillId="4" borderId="0" xfId="0" applyNumberFormat="1" applyFill="1">
      <alignment vertical="center"/>
    </xf>
    <xf numFmtId="7" fontId="0" fillId="4" borderId="0" xfId="2" applyNumberFormat="1" applyFont="1" applyFill="1" applyAlignment="1">
      <alignment vertical="center"/>
    </xf>
    <xf numFmtId="9" fontId="8" fillId="4" borderId="7" xfId="3" applyFont="1" applyFill="1" applyBorder="1"/>
    <xf numFmtId="0" fontId="8" fillId="9" borderId="11" xfId="4" applyFont="1" applyFill="1" applyBorder="1"/>
    <xf numFmtId="0" fontId="8" fillId="8" borderId="0" xfId="4" applyFont="1" applyFill="1" applyBorder="1" applyAlignment="1"/>
    <xf numFmtId="0" fontId="11" fillId="10" borderId="0" xfId="4" applyFont="1" applyFill="1" applyBorder="1" applyAlignment="1">
      <alignment horizontal="center" vertical="center" wrapText="1"/>
    </xf>
    <xf numFmtId="0" fontId="12" fillId="6" borderId="0" xfId="4" applyFont="1" applyFill="1" applyBorder="1" applyAlignment="1">
      <alignment horizontal="center" vertical="center" wrapText="1"/>
    </xf>
    <xf numFmtId="0" fontId="9" fillId="0" borderId="0" xfId="0" applyFont="1" applyAlignment="1">
      <alignment horizontal="center" vertical="center"/>
    </xf>
    <xf numFmtId="0" fontId="6" fillId="10" borderId="1" xfId="4" applyFont="1" applyFill="1" applyBorder="1" applyAlignment="1">
      <alignment horizontal="center" vertical="center"/>
    </xf>
    <xf numFmtId="0" fontId="6" fillId="10" borderId="3" xfId="4" applyFont="1" applyFill="1" applyBorder="1" applyAlignment="1">
      <alignment horizontal="center" vertical="center"/>
    </xf>
    <xf numFmtId="0" fontId="6" fillId="10" borderId="0" xfId="4" applyFont="1" applyFill="1" applyBorder="1" applyAlignment="1">
      <alignment horizontal="center" vertical="center"/>
    </xf>
    <xf numFmtId="0" fontId="7" fillId="6" borderId="0" xfId="4" applyFont="1" applyFill="1" applyBorder="1" applyAlignment="1">
      <alignment horizontal="center" vertical="center"/>
    </xf>
    <xf numFmtId="165" fontId="10" fillId="0" borderId="0" xfId="5" applyNumberFormat="1" applyFont="1" applyBorder="1" applyAlignment="1">
      <alignment horizontal="center"/>
    </xf>
    <xf numFmtId="0" fontId="10" fillId="0" borderId="0" xfId="4" applyFont="1" applyBorder="1" applyAlignment="1">
      <alignment horizontal="center"/>
    </xf>
    <xf numFmtId="0" fontId="0" fillId="0" borderId="0" xfId="0" applyAlignment="1">
      <alignment horizontal="center" vertical="center"/>
    </xf>
    <xf numFmtId="0" fontId="5" fillId="10" borderId="0" xfId="0" applyFont="1" applyFill="1" applyAlignment="1">
      <alignment horizontal="center" vertical="center"/>
    </xf>
    <xf numFmtId="9" fontId="1" fillId="0" borderId="0" xfId="0" applyNumberFormat="1" applyFont="1" applyAlignment="1">
      <alignment horizontal="center" vertical="center"/>
    </xf>
    <xf numFmtId="0" fontId="0" fillId="0" borderId="0" xfId="0" applyAlignment="1">
      <alignment horizontal="right" vertical="center"/>
    </xf>
  </cellXfs>
  <cellStyles count="9">
    <cellStyle name="Comma" xfId="1" builtinId="3"/>
    <cellStyle name="Comma 2" xfId="5"/>
    <cellStyle name="Currency" xfId="2" builtinId="4"/>
    <cellStyle name="Currency 2" xfId="7"/>
    <cellStyle name="Normal" xfId="0" builtinId="0" customBuiltin="1"/>
    <cellStyle name="Normal 2" xfId="4"/>
    <cellStyle name="Normal 3" xfId="8"/>
    <cellStyle name="Percent" xfId="3" builtinId="5"/>
    <cellStyle name="Percent 2" xfId="6"/>
  </cellStyles>
  <dxfs count="0"/>
  <tableStyles count="0" defaultTableStyle="TableStyleMedium2" defaultPivotStyle="PivotStyleLight16"/>
  <colors>
    <mruColors>
      <color rgb="FFFFCC00"/>
      <color rgb="FFCCFF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80645</xdr:colOff>
      <xdr:row>103</xdr:row>
      <xdr:rowOff>101600</xdr:rowOff>
    </xdr:from>
    <xdr:to>
      <xdr:col>3</xdr:col>
      <xdr:colOff>587344</xdr:colOff>
      <xdr:row>106</xdr:row>
      <xdr:rowOff>63500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280670" y="18227675"/>
          <a:ext cx="4154774" cy="4476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900" b="0" i="0" u="none" strike="noStrike" baseline="0">
              <a:solidFill>
                <a:srgbClr val="333333"/>
              </a:solidFill>
              <a:latin typeface="Arial"/>
              <a:cs typeface="Arial"/>
            </a:rPr>
            <a:t>The terminal period growth rates were estimated such that the intrinsic valuation of the firm's equity would equal the current market capitalization of the firm using the "Goal Seek" function.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heetViews>
  <sheetFormatPr defaultRowHeight="15.75"/>
  <cols>
    <col min="1" max="3" width="36.625" customWidth="1"/>
  </cols>
  <sheetData>
    <row r="1" spans="1:16">
      <c r="A1" s="1" t="s">
        <v>3</v>
      </c>
    </row>
    <row r="2" spans="1:16">
      <c r="P2" t="e">
        <f ca="1">_xll.CB.RecalcCounterFN()</f>
        <v>#NAME?</v>
      </c>
    </row>
    <row r="3" spans="1:16">
      <c r="A3" t="s">
        <v>4</v>
      </c>
      <c r="B3" t="s">
        <v>5</v>
      </c>
      <c r="C3">
        <v>0</v>
      </c>
    </row>
    <row r="4" spans="1:16">
      <c r="A4" t="s">
        <v>6</v>
      </c>
    </row>
    <row r="5" spans="1:16">
      <c r="A5" t="s">
        <v>7</v>
      </c>
    </row>
    <row r="7" spans="1:16">
      <c r="A7" s="1" t="s">
        <v>8</v>
      </c>
      <c r="B7" t="s">
        <v>9</v>
      </c>
    </row>
    <row r="8" spans="1:16">
      <c r="B8">
        <v>3</v>
      </c>
    </row>
    <row r="10" spans="1:16">
      <c r="A10" t="s">
        <v>10</v>
      </c>
    </row>
    <row r="11" spans="1:16">
      <c r="A11" t="e">
        <f>CB_DATA_!#REF!</f>
        <v>#REF!</v>
      </c>
      <c r="B11" t="e">
        <f>'Fosbuvir Project'!#REF!</f>
        <v>#REF!</v>
      </c>
      <c r="C11" t="e">
        <f>Pharmaset!#REF!</f>
        <v>#REF!</v>
      </c>
    </row>
    <row r="13" spans="1:16">
      <c r="A13" t="s">
        <v>11</v>
      </c>
    </row>
    <row r="14" spans="1:16">
      <c r="A14" t="s">
        <v>15</v>
      </c>
      <c r="B14" t="s">
        <v>19</v>
      </c>
      <c r="C14" t="s">
        <v>88</v>
      </c>
    </row>
    <row r="16" spans="1:16">
      <c r="A16" t="s">
        <v>12</v>
      </c>
    </row>
    <row r="19" spans="1:3">
      <c r="A19" t="s">
        <v>13</v>
      </c>
    </row>
    <row r="20" spans="1:3">
      <c r="A20">
        <v>28</v>
      </c>
      <c r="B20">
        <v>31</v>
      </c>
      <c r="C20">
        <v>31</v>
      </c>
    </row>
    <row r="25" spans="1:3">
      <c r="A25" s="1" t="s">
        <v>14</v>
      </c>
    </row>
    <row r="26" spans="1:3">
      <c r="A26" s="2" t="s">
        <v>16</v>
      </c>
      <c r="B26" s="2" t="s">
        <v>20</v>
      </c>
      <c r="C26" s="2" t="s">
        <v>20</v>
      </c>
    </row>
    <row r="27" spans="1:3">
      <c r="A27" t="s">
        <v>17</v>
      </c>
      <c r="B27" t="s">
        <v>91</v>
      </c>
      <c r="C27" t="s">
        <v>90</v>
      </c>
    </row>
    <row r="28" spans="1:3">
      <c r="A28" s="2" t="s">
        <v>18</v>
      </c>
      <c r="B28" s="2" t="s">
        <v>18</v>
      </c>
      <c r="C28" s="2" t="s">
        <v>18</v>
      </c>
    </row>
    <row r="29" spans="1:3">
      <c r="B29" s="2" t="s">
        <v>16</v>
      </c>
      <c r="C29" s="2" t="s">
        <v>16</v>
      </c>
    </row>
    <row r="30" spans="1:3">
      <c r="B30" t="s">
        <v>41</v>
      </c>
      <c r="C30" t="s">
        <v>89</v>
      </c>
    </row>
    <row r="31" spans="1:3">
      <c r="B31" s="2" t="s">
        <v>18</v>
      </c>
      <c r="C31" s="2" t="s">
        <v>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2"/>
  <sheetViews>
    <sheetView tabSelected="1" zoomScale="85" zoomScaleNormal="85" workbookViewId="0"/>
  </sheetViews>
  <sheetFormatPr defaultRowHeight="15.75" outlineLevelRow="1"/>
  <cols>
    <col min="1" max="1" width="2.625" style="19" customWidth="1"/>
    <col min="2" max="2" width="32.5" style="19" bestFit="1" customWidth="1"/>
    <col min="3" max="3" width="12.125" style="18" bestFit="1" customWidth="1"/>
    <col min="4" max="4" width="13.5" style="19" bestFit="1" customWidth="1"/>
    <col min="5" max="5" width="11" style="19" bestFit="1" customWidth="1"/>
    <col min="6" max="8" width="10.75" style="19" bestFit="1" customWidth="1"/>
    <col min="9" max="9" width="9" style="19"/>
    <col min="10" max="10" width="46.25" style="19" bestFit="1" customWidth="1"/>
    <col min="11" max="252" width="9" style="19"/>
    <col min="253" max="253" width="2.625" style="19" customWidth="1"/>
    <col min="254" max="254" width="35.875" style="19" customWidth="1"/>
    <col min="255" max="255" width="12" style="19" bestFit="1" customWidth="1"/>
    <col min="256" max="260" width="13.875" style="19" bestFit="1" customWidth="1"/>
    <col min="261" max="263" width="9" style="19"/>
    <col min="264" max="264" width="25.75" style="19" customWidth="1"/>
    <col min="265" max="508" width="9" style="19"/>
    <col min="509" max="509" width="2.625" style="19" customWidth="1"/>
    <col min="510" max="510" width="35.875" style="19" customWidth="1"/>
    <col min="511" max="511" width="12" style="19" bestFit="1" customWidth="1"/>
    <col min="512" max="516" width="13.875" style="19" bestFit="1" customWidth="1"/>
    <col min="517" max="519" width="9" style="19"/>
    <col min="520" max="520" width="25.75" style="19" customWidth="1"/>
    <col min="521" max="764" width="9" style="19"/>
    <col min="765" max="765" width="2.625" style="19" customWidth="1"/>
    <col min="766" max="766" width="35.875" style="19" customWidth="1"/>
    <col min="767" max="767" width="12" style="19" bestFit="1" customWidth="1"/>
    <col min="768" max="772" width="13.875" style="19" bestFit="1" customWidth="1"/>
    <col min="773" max="775" width="9" style="19"/>
    <col min="776" max="776" width="25.75" style="19" customWidth="1"/>
    <col min="777" max="1020" width="9" style="19"/>
    <col min="1021" max="1021" width="2.625" style="19" customWidth="1"/>
    <col min="1022" max="1022" width="35.875" style="19" customWidth="1"/>
    <col min="1023" max="1023" width="12" style="19" bestFit="1" customWidth="1"/>
    <col min="1024" max="1028" width="13.875" style="19" bestFit="1" customWidth="1"/>
    <col min="1029" max="1031" width="9" style="19"/>
    <col min="1032" max="1032" width="25.75" style="19" customWidth="1"/>
    <col min="1033" max="1276" width="9" style="19"/>
    <col min="1277" max="1277" width="2.625" style="19" customWidth="1"/>
    <col min="1278" max="1278" width="35.875" style="19" customWidth="1"/>
    <col min="1279" max="1279" width="12" style="19" bestFit="1" customWidth="1"/>
    <col min="1280" max="1284" width="13.875" style="19" bestFit="1" customWidth="1"/>
    <col min="1285" max="1287" width="9" style="19"/>
    <col min="1288" max="1288" width="25.75" style="19" customWidth="1"/>
    <col min="1289" max="1532" width="9" style="19"/>
    <col min="1533" max="1533" width="2.625" style="19" customWidth="1"/>
    <col min="1534" max="1534" width="35.875" style="19" customWidth="1"/>
    <col min="1535" max="1535" width="12" style="19" bestFit="1" customWidth="1"/>
    <col min="1536" max="1540" width="13.875" style="19" bestFit="1" customWidth="1"/>
    <col min="1541" max="1543" width="9" style="19"/>
    <col min="1544" max="1544" width="25.75" style="19" customWidth="1"/>
    <col min="1545" max="1788" width="9" style="19"/>
    <col min="1789" max="1789" width="2.625" style="19" customWidth="1"/>
    <col min="1790" max="1790" width="35.875" style="19" customWidth="1"/>
    <col min="1791" max="1791" width="12" style="19" bestFit="1" customWidth="1"/>
    <col min="1792" max="1796" width="13.875" style="19" bestFit="1" customWidth="1"/>
    <col min="1797" max="1799" width="9" style="19"/>
    <col min="1800" max="1800" width="25.75" style="19" customWidth="1"/>
    <col min="1801" max="2044" width="9" style="19"/>
    <col min="2045" max="2045" width="2.625" style="19" customWidth="1"/>
    <col min="2046" max="2046" width="35.875" style="19" customWidth="1"/>
    <col min="2047" max="2047" width="12" style="19" bestFit="1" customWidth="1"/>
    <col min="2048" max="2052" width="13.875" style="19" bestFit="1" customWidth="1"/>
    <col min="2053" max="2055" width="9" style="19"/>
    <col min="2056" max="2056" width="25.75" style="19" customWidth="1"/>
    <col min="2057" max="2300" width="9" style="19"/>
    <col min="2301" max="2301" width="2.625" style="19" customWidth="1"/>
    <col min="2302" max="2302" width="35.875" style="19" customWidth="1"/>
    <col min="2303" max="2303" width="12" style="19" bestFit="1" customWidth="1"/>
    <col min="2304" max="2308" width="13.875" style="19" bestFit="1" customWidth="1"/>
    <col min="2309" max="2311" width="9" style="19"/>
    <col min="2312" max="2312" width="25.75" style="19" customWidth="1"/>
    <col min="2313" max="2556" width="9" style="19"/>
    <col min="2557" max="2557" width="2.625" style="19" customWidth="1"/>
    <col min="2558" max="2558" width="35.875" style="19" customWidth="1"/>
    <col min="2559" max="2559" width="12" style="19" bestFit="1" customWidth="1"/>
    <col min="2560" max="2564" width="13.875" style="19" bestFit="1" customWidth="1"/>
    <col min="2565" max="2567" width="9" style="19"/>
    <col min="2568" max="2568" width="25.75" style="19" customWidth="1"/>
    <col min="2569" max="2812" width="9" style="19"/>
    <col min="2813" max="2813" width="2.625" style="19" customWidth="1"/>
    <col min="2814" max="2814" width="35.875" style="19" customWidth="1"/>
    <col min="2815" max="2815" width="12" style="19" bestFit="1" customWidth="1"/>
    <col min="2816" max="2820" width="13.875" style="19" bestFit="1" customWidth="1"/>
    <col min="2821" max="2823" width="9" style="19"/>
    <col min="2824" max="2824" width="25.75" style="19" customWidth="1"/>
    <col min="2825" max="3068" width="9" style="19"/>
    <col min="3069" max="3069" width="2.625" style="19" customWidth="1"/>
    <col min="3070" max="3070" width="35.875" style="19" customWidth="1"/>
    <col min="3071" max="3071" width="12" style="19" bestFit="1" customWidth="1"/>
    <col min="3072" max="3076" width="13.875" style="19" bestFit="1" customWidth="1"/>
    <col min="3077" max="3079" width="9" style="19"/>
    <col min="3080" max="3080" width="25.75" style="19" customWidth="1"/>
    <col min="3081" max="3324" width="9" style="19"/>
    <col min="3325" max="3325" width="2.625" style="19" customWidth="1"/>
    <col min="3326" max="3326" width="35.875" style="19" customWidth="1"/>
    <col min="3327" max="3327" width="12" style="19" bestFit="1" customWidth="1"/>
    <col min="3328" max="3332" width="13.875" style="19" bestFit="1" customWidth="1"/>
    <col min="3333" max="3335" width="9" style="19"/>
    <col min="3336" max="3336" width="25.75" style="19" customWidth="1"/>
    <col min="3337" max="3580" width="9" style="19"/>
    <col min="3581" max="3581" width="2.625" style="19" customWidth="1"/>
    <col min="3582" max="3582" width="35.875" style="19" customWidth="1"/>
    <col min="3583" max="3583" width="12" style="19" bestFit="1" customWidth="1"/>
    <col min="3584" max="3588" width="13.875" style="19" bestFit="1" customWidth="1"/>
    <col min="3589" max="3591" width="9" style="19"/>
    <col min="3592" max="3592" width="25.75" style="19" customWidth="1"/>
    <col min="3593" max="3836" width="9" style="19"/>
    <col min="3837" max="3837" width="2.625" style="19" customWidth="1"/>
    <col min="3838" max="3838" width="35.875" style="19" customWidth="1"/>
    <col min="3839" max="3839" width="12" style="19" bestFit="1" customWidth="1"/>
    <col min="3840" max="3844" width="13.875" style="19" bestFit="1" customWidth="1"/>
    <col min="3845" max="3847" width="9" style="19"/>
    <col min="3848" max="3848" width="25.75" style="19" customWidth="1"/>
    <col min="3849" max="4092" width="9" style="19"/>
    <col min="4093" max="4093" width="2.625" style="19" customWidth="1"/>
    <col min="4094" max="4094" width="35.875" style="19" customWidth="1"/>
    <col min="4095" max="4095" width="12" style="19" bestFit="1" customWidth="1"/>
    <col min="4096" max="4100" width="13.875" style="19" bestFit="1" customWidth="1"/>
    <col min="4101" max="4103" width="9" style="19"/>
    <col min="4104" max="4104" width="25.75" style="19" customWidth="1"/>
    <col min="4105" max="4348" width="9" style="19"/>
    <col min="4349" max="4349" width="2.625" style="19" customWidth="1"/>
    <col min="4350" max="4350" width="35.875" style="19" customWidth="1"/>
    <col min="4351" max="4351" width="12" style="19" bestFit="1" customWidth="1"/>
    <col min="4352" max="4356" width="13.875" style="19" bestFit="1" customWidth="1"/>
    <col min="4357" max="4359" width="9" style="19"/>
    <col min="4360" max="4360" width="25.75" style="19" customWidth="1"/>
    <col min="4361" max="4604" width="9" style="19"/>
    <col min="4605" max="4605" width="2.625" style="19" customWidth="1"/>
    <col min="4606" max="4606" width="35.875" style="19" customWidth="1"/>
    <col min="4607" max="4607" width="12" style="19" bestFit="1" customWidth="1"/>
    <col min="4608" max="4612" width="13.875" style="19" bestFit="1" customWidth="1"/>
    <col min="4613" max="4615" width="9" style="19"/>
    <col min="4616" max="4616" width="25.75" style="19" customWidth="1"/>
    <col min="4617" max="4860" width="9" style="19"/>
    <col min="4861" max="4861" width="2.625" style="19" customWidth="1"/>
    <col min="4862" max="4862" width="35.875" style="19" customWidth="1"/>
    <col min="4863" max="4863" width="12" style="19" bestFit="1" customWidth="1"/>
    <col min="4864" max="4868" width="13.875" style="19" bestFit="1" customWidth="1"/>
    <col min="4869" max="4871" width="9" style="19"/>
    <col min="4872" max="4872" width="25.75" style="19" customWidth="1"/>
    <col min="4873" max="5116" width="9" style="19"/>
    <col min="5117" max="5117" width="2.625" style="19" customWidth="1"/>
    <col min="5118" max="5118" width="35.875" style="19" customWidth="1"/>
    <col min="5119" max="5119" width="12" style="19" bestFit="1" customWidth="1"/>
    <col min="5120" max="5124" width="13.875" style="19" bestFit="1" customWidth="1"/>
    <col min="5125" max="5127" width="9" style="19"/>
    <col min="5128" max="5128" width="25.75" style="19" customWidth="1"/>
    <col min="5129" max="5372" width="9" style="19"/>
    <col min="5373" max="5373" width="2.625" style="19" customWidth="1"/>
    <col min="5374" max="5374" width="35.875" style="19" customWidth="1"/>
    <col min="5375" max="5375" width="12" style="19" bestFit="1" customWidth="1"/>
    <col min="5376" max="5380" width="13.875" style="19" bestFit="1" customWidth="1"/>
    <col min="5381" max="5383" width="9" style="19"/>
    <col min="5384" max="5384" width="25.75" style="19" customWidth="1"/>
    <col min="5385" max="5628" width="9" style="19"/>
    <col min="5629" max="5629" width="2.625" style="19" customWidth="1"/>
    <col min="5630" max="5630" width="35.875" style="19" customWidth="1"/>
    <col min="5631" max="5631" width="12" style="19" bestFit="1" customWidth="1"/>
    <col min="5632" max="5636" width="13.875" style="19" bestFit="1" customWidth="1"/>
    <col min="5637" max="5639" width="9" style="19"/>
    <col min="5640" max="5640" width="25.75" style="19" customWidth="1"/>
    <col min="5641" max="5884" width="9" style="19"/>
    <col min="5885" max="5885" width="2.625" style="19" customWidth="1"/>
    <col min="5886" max="5886" width="35.875" style="19" customWidth="1"/>
    <col min="5887" max="5887" width="12" style="19" bestFit="1" customWidth="1"/>
    <col min="5888" max="5892" width="13.875" style="19" bestFit="1" customWidth="1"/>
    <col min="5893" max="5895" width="9" style="19"/>
    <col min="5896" max="5896" width="25.75" style="19" customWidth="1"/>
    <col min="5897" max="6140" width="9" style="19"/>
    <col min="6141" max="6141" width="2.625" style="19" customWidth="1"/>
    <col min="6142" max="6142" width="35.875" style="19" customWidth="1"/>
    <col min="6143" max="6143" width="12" style="19" bestFit="1" customWidth="1"/>
    <col min="6144" max="6148" width="13.875" style="19" bestFit="1" customWidth="1"/>
    <col min="6149" max="6151" width="9" style="19"/>
    <col min="6152" max="6152" width="25.75" style="19" customWidth="1"/>
    <col min="6153" max="6396" width="9" style="19"/>
    <col min="6397" max="6397" width="2.625" style="19" customWidth="1"/>
    <col min="6398" max="6398" width="35.875" style="19" customWidth="1"/>
    <col min="6399" max="6399" width="12" style="19" bestFit="1" customWidth="1"/>
    <col min="6400" max="6404" width="13.875" style="19" bestFit="1" customWidth="1"/>
    <col min="6405" max="6407" width="9" style="19"/>
    <col min="6408" max="6408" width="25.75" style="19" customWidth="1"/>
    <col min="6409" max="6652" width="9" style="19"/>
    <col min="6653" max="6653" width="2.625" style="19" customWidth="1"/>
    <col min="6654" max="6654" width="35.875" style="19" customWidth="1"/>
    <col min="6655" max="6655" width="12" style="19" bestFit="1" customWidth="1"/>
    <col min="6656" max="6660" width="13.875" style="19" bestFit="1" customWidth="1"/>
    <col min="6661" max="6663" width="9" style="19"/>
    <col min="6664" max="6664" width="25.75" style="19" customWidth="1"/>
    <col min="6665" max="6908" width="9" style="19"/>
    <col min="6909" max="6909" width="2.625" style="19" customWidth="1"/>
    <col min="6910" max="6910" width="35.875" style="19" customWidth="1"/>
    <col min="6911" max="6911" width="12" style="19" bestFit="1" customWidth="1"/>
    <col min="6912" max="6916" width="13.875" style="19" bestFit="1" customWidth="1"/>
    <col min="6917" max="6919" width="9" style="19"/>
    <col min="6920" max="6920" width="25.75" style="19" customWidth="1"/>
    <col min="6921" max="7164" width="9" style="19"/>
    <col min="7165" max="7165" width="2.625" style="19" customWidth="1"/>
    <col min="7166" max="7166" width="35.875" style="19" customWidth="1"/>
    <col min="7167" max="7167" width="12" style="19" bestFit="1" customWidth="1"/>
    <col min="7168" max="7172" width="13.875" style="19" bestFit="1" customWidth="1"/>
    <col min="7173" max="7175" width="9" style="19"/>
    <col min="7176" max="7176" width="25.75" style="19" customWidth="1"/>
    <col min="7177" max="7420" width="9" style="19"/>
    <col min="7421" max="7421" width="2.625" style="19" customWidth="1"/>
    <col min="7422" max="7422" width="35.875" style="19" customWidth="1"/>
    <col min="7423" max="7423" width="12" style="19" bestFit="1" customWidth="1"/>
    <col min="7424" max="7428" width="13.875" style="19" bestFit="1" customWidth="1"/>
    <col min="7429" max="7431" width="9" style="19"/>
    <col min="7432" max="7432" width="25.75" style="19" customWidth="1"/>
    <col min="7433" max="7676" width="9" style="19"/>
    <col min="7677" max="7677" width="2.625" style="19" customWidth="1"/>
    <col min="7678" max="7678" width="35.875" style="19" customWidth="1"/>
    <col min="7679" max="7679" width="12" style="19" bestFit="1" customWidth="1"/>
    <col min="7680" max="7684" width="13.875" style="19" bestFit="1" customWidth="1"/>
    <col min="7685" max="7687" width="9" style="19"/>
    <col min="7688" max="7688" width="25.75" style="19" customWidth="1"/>
    <col min="7689" max="7932" width="9" style="19"/>
    <col min="7933" max="7933" width="2.625" style="19" customWidth="1"/>
    <col min="7934" max="7934" width="35.875" style="19" customWidth="1"/>
    <col min="7935" max="7935" width="12" style="19" bestFit="1" customWidth="1"/>
    <col min="7936" max="7940" width="13.875" style="19" bestFit="1" customWidth="1"/>
    <col min="7941" max="7943" width="9" style="19"/>
    <col min="7944" max="7944" width="25.75" style="19" customWidth="1"/>
    <col min="7945" max="8188" width="9" style="19"/>
    <col min="8189" max="8189" width="2.625" style="19" customWidth="1"/>
    <col min="8190" max="8190" width="35.875" style="19" customWidth="1"/>
    <col min="8191" max="8191" width="12" style="19" bestFit="1" customWidth="1"/>
    <col min="8192" max="8196" width="13.875" style="19" bestFit="1" customWidth="1"/>
    <col min="8197" max="8199" width="9" style="19"/>
    <col min="8200" max="8200" width="25.75" style="19" customWidth="1"/>
    <col min="8201" max="8444" width="9" style="19"/>
    <col min="8445" max="8445" width="2.625" style="19" customWidth="1"/>
    <col min="8446" max="8446" width="35.875" style="19" customWidth="1"/>
    <col min="8447" max="8447" width="12" style="19" bestFit="1" customWidth="1"/>
    <col min="8448" max="8452" width="13.875" style="19" bestFit="1" customWidth="1"/>
    <col min="8453" max="8455" width="9" style="19"/>
    <col min="8456" max="8456" width="25.75" style="19" customWidth="1"/>
    <col min="8457" max="8700" width="9" style="19"/>
    <col min="8701" max="8701" width="2.625" style="19" customWidth="1"/>
    <col min="8702" max="8702" width="35.875" style="19" customWidth="1"/>
    <col min="8703" max="8703" width="12" style="19" bestFit="1" customWidth="1"/>
    <col min="8704" max="8708" width="13.875" style="19" bestFit="1" customWidth="1"/>
    <col min="8709" max="8711" width="9" style="19"/>
    <col min="8712" max="8712" width="25.75" style="19" customWidth="1"/>
    <col min="8713" max="8956" width="9" style="19"/>
    <col min="8957" max="8957" width="2.625" style="19" customWidth="1"/>
    <col min="8958" max="8958" width="35.875" style="19" customWidth="1"/>
    <col min="8959" max="8959" width="12" style="19" bestFit="1" customWidth="1"/>
    <col min="8960" max="8964" width="13.875" style="19" bestFit="1" customWidth="1"/>
    <col min="8965" max="8967" width="9" style="19"/>
    <col min="8968" max="8968" width="25.75" style="19" customWidth="1"/>
    <col min="8969" max="9212" width="9" style="19"/>
    <col min="9213" max="9213" width="2.625" style="19" customWidth="1"/>
    <col min="9214" max="9214" width="35.875" style="19" customWidth="1"/>
    <col min="9215" max="9215" width="12" style="19" bestFit="1" customWidth="1"/>
    <col min="9216" max="9220" width="13.875" style="19" bestFit="1" customWidth="1"/>
    <col min="9221" max="9223" width="9" style="19"/>
    <col min="9224" max="9224" width="25.75" style="19" customWidth="1"/>
    <col min="9225" max="9468" width="9" style="19"/>
    <col min="9469" max="9469" width="2.625" style="19" customWidth="1"/>
    <col min="9470" max="9470" width="35.875" style="19" customWidth="1"/>
    <col min="9471" max="9471" width="12" style="19" bestFit="1" customWidth="1"/>
    <col min="9472" max="9476" width="13.875" style="19" bestFit="1" customWidth="1"/>
    <col min="9477" max="9479" width="9" style="19"/>
    <col min="9480" max="9480" width="25.75" style="19" customWidth="1"/>
    <col min="9481" max="9724" width="9" style="19"/>
    <col min="9725" max="9725" width="2.625" style="19" customWidth="1"/>
    <col min="9726" max="9726" width="35.875" style="19" customWidth="1"/>
    <col min="9727" max="9727" width="12" style="19" bestFit="1" customWidth="1"/>
    <col min="9728" max="9732" width="13.875" style="19" bestFit="1" customWidth="1"/>
    <col min="9733" max="9735" width="9" style="19"/>
    <col min="9736" max="9736" width="25.75" style="19" customWidth="1"/>
    <col min="9737" max="9980" width="9" style="19"/>
    <col min="9981" max="9981" width="2.625" style="19" customWidth="1"/>
    <col min="9982" max="9982" width="35.875" style="19" customWidth="1"/>
    <col min="9983" max="9983" width="12" style="19" bestFit="1" customWidth="1"/>
    <col min="9984" max="9988" width="13.875" style="19" bestFit="1" customWidth="1"/>
    <col min="9989" max="9991" width="9" style="19"/>
    <col min="9992" max="9992" width="25.75" style="19" customWidth="1"/>
    <col min="9993" max="10236" width="9" style="19"/>
    <col min="10237" max="10237" width="2.625" style="19" customWidth="1"/>
    <col min="10238" max="10238" width="35.875" style="19" customWidth="1"/>
    <col min="10239" max="10239" width="12" style="19" bestFit="1" customWidth="1"/>
    <col min="10240" max="10244" width="13.875" style="19" bestFit="1" customWidth="1"/>
    <col min="10245" max="10247" width="9" style="19"/>
    <col min="10248" max="10248" width="25.75" style="19" customWidth="1"/>
    <col min="10249" max="10492" width="9" style="19"/>
    <col min="10493" max="10493" width="2.625" style="19" customWidth="1"/>
    <col min="10494" max="10494" width="35.875" style="19" customWidth="1"/>
    <col min="10495" max="10495" width="12" style="19" bestFit="1" customWidth="1"/>
    <col min="10496" max="10500" width="13.875" style="19" bestFit="1" customWidth="1"/>
    <col min="10501" max="10503" width="9" style="19"/>
    <col min="10504" max="10504" width="25.75" style="19" customWidth="1"/>
    <col min="10505" max="10748" width="9" style="19"/>
    <col min="10749" max="10749" width="2.625" style="19" customWidth="1"/>
    <col min="10750" max="10750" width="35.875" style="19" customWidth="1"/>
    <col min="10751" max="10751" width="12" style="19" bestFit="1" customWidth="1"/>
    <col min="10752" max="10756" width="13.875" style="19" bestFit="1" customWidth="1"/>
    <col min="10757" max="10759" width="9" style="19"/>
    <col min="10760" max="10760" width="25.75" style="19" customWidth="1"/>
    <col min="10761" max="11004" width="9" style="19"/>
    <col min="11005" max="11005" width="2.625" style="19" customWidth="1"/>
    <col min="11006" max="11006" width="35.875" style="19" customWidth="1"/>
    <col min="11007" max="11007" width="12" style="19" bestFit="1" customWidth="1"/>
    <col min="11008" max="11012" width="13.875" style="19" bestFit="1" customWidth="1"/>
    <col min="11013" max="11015" width="9" style="19"/>
    <col min="11016" max="11016" width="25.75" style="19" customWidth="1"/>
    <col min="11017" max="11260" width="9" style="19"/>
    <col min="11261" max="11261" width="2.625" style="19" customWidth="1"/>
    <col min="11262" max="11262" width="35.875" style="19" customWidth="1"/>
    <col min="11263" max="11263" width="12" style="19" bestFit="1" customWidth="1"/>
    <col min="11264" max="11268" width="13.875" style="19" bestFit="1" customWidth="1"/>
    <col min="11269" max="11271" width="9" style="19"/>
    <col min="11272" max="11272" width="25.75" style="19" customWidth="1"/>
    <col min="11273" max="11516" width="9" style="19"/>
    <col min="11517" max="11517" width="2.625" style="19" customWidth="1"/>
    <col min="11518" max="11518" width="35.875" style="19" customWidth="1"/>
    <col min="11519" max="11519" width="12" style="19" bestFit="1" customWidth="1"/>
    <col min="11520" max="11524" width="13.875" style="19" bestFit="1" customWidth="1"/>
    <col min="11525" max="11527" width="9" style="19"/>
    <col min="11528" max="11528" width="25.75" style="19" customWidth="1"/>
    <col min="11529" max="11772" width="9" style="19"/>
    <col min="11773" max="11773" width="2.625" style="19" customWidth="1"/>
    <col min="11774" max="11774" width="35.875" style="19" customWidth="1"/>
    <col min="11775" max="11775" width="12" style="19" bestFit="1" customWidth="1"/>
    <col min="11776" max="11780" width="13.875" style="19" bestFit="1" customWidth="1"/>
    <col min="11781" max="11783" width="9" style="19"/>
    <col min="11784" max="11784" width="25.75" style="19" customWidth="1"/>
    <col min="11785" max="12028" width="9" style="19"/>
    <col min="12029" max="12029" width="2.625" style="19" customWidth="1"/>
    <col min="12030" max="12030" width="35.875" style="19" customWidth="1"/>
    <col min="12031" max="12031" width="12" style="19" bestFit="1" customWidth="1"/>
    <col min="12032" max="12036" width="13.875" style="19" bestFit="1" customWidth="1"/>
    <col min="12037" max="12039" width="9" style="19"/>
    <col min="12040" max="12040" width="25.75" style="19" customWidth="1"/>
    <col min="12041" max="12284" width="9" style="19"/>
    <col min="12285" max="12285" width="2.625" style="19" customWidth="1"/>
    <col min="12286" max="12286" width="35.875" style="19" customWidth="1"/>
    <col min="12287" max="12287" width="12" style="19" bestFit="1" customWidth="1"/>
    <col min="12288" max="12292" width="13.875" style="19" bestFit="1" customWidth="1"/>
    <col min="12293" max="12295" width="9" style="19"/>
    <col min="12296" max="12296" width="25.75" style="19" customWidth="1"/>
    <col min="12297" max="12540" width="9" style="19"/>
    <col min="12541" max="12541" width="2.625" style="19" customWidth="1"/>
    <col min="12542" max="12542" width="35.875" style="19" customWidth="1"/>
    <col min="12543" max="12543" width="12" style="19" bestFit="1" customWidth="1"/>
    <col min="12544" max="12548" width="13.875" style="19" bestFit="1" customWidth="1"/>
    <col min="12549" max="12551" width="9" style="19"/>
    <col min="12552" max="12552" width="25.75" style="19" customWidth="1"/>
    <col min="12553" max="12796" width="9" style="19"/>
    <col min="12797" max="12797" width="2.625" style="19" customWidth="1"/>
    <col min="12798" max="12798" width="35.875" style="19" customWidth="1"/>
    <col min="12799" max="12799" width="12" style="19" bestFit="1" customWidth="1"/>
    <col min="12800" max="12804" width="13.875" style="19" bestFit="1" customWidth="1"/>
    <col min="12805" max="12807" width="9" style="19"/>
    <col min="12808" max="12808" width="25.75" style="19" customWidth="1"/>
    <col min="12809" max="13052" width="9" style="19"/>
    <col min="13053" max="13053" width="2.625" style="19" customWidth="1"/>
    <col min="13054" max="13054" width="35.875" style="19" customWidth="1"/>
    <col min="13055" max="13055" width="12" style="19" bestFit="1" customWidth="1"/>
    <col min="13056" max="13060" width="13.875" style="19" bestFit="1" customWidth="1"/>
    <col min="13061" max="13063" width="9" style="19"/>
    <col min="13064" max="13064" width="25.75" style="19" customWidth="1"/>
    <col min="13065" max="13308" width="9" style="19"/>
    <col min="13309" max="13309" width="2.625" style="19" customWidth="1"/>
    <col min="13310" max="13310" width="35.875" style="19" customWidth="1"/>
    <col min="13311" max="13311" width="12" style="19" bestFit="1" customWidth="1"/>
    <col min="13312" max="13316" width="13.875" style="19" bestFit="1" customWidth="1"/>
    <col min="13317" max="13319" width="9" style="19"/>
    <col min="13320" max="13320" width="25.75" style="19" customWidth="1"/>
    <col min="13321" max="13564" width="9" style="19"/>
    <col min="13565" max="13565" width="2.625" style="19" customWidth="1"/>
    <col min="13566" max="13566" width="35.875" style="19" customWidth="1"/>
    <col min="13567" max="13567" width="12" style="19" bestFit="1" customWidth="1"/>
    <col min="13568" max="13572" width="13.875" style="19" bestFit="1" customWidth="1"/>
    <col min="13573" max="13575" width="9" style="19"/>
    <col min="13576" max="13576" width="25.75" style="19" customWidth="1"/>
    <col min="13577" max="13820" width="9" style="19"/>
    <col min="13821" max="13821" width="2.625" style="19" customWidth="1"/>
    <col min="13822" max="13822" width="35.875" style="19" customWidth="1"/>
    <col min="13823" max="13823" width="12" style="19" bestFit="1" customWidth="1"/>
    <col min="13824" max="13828" width="13.875" style="19" bestFit="1" customWidth="1"/>
    <col min="13829" max="13831" width="9" style="19"/>
    <col min="13832" max="13832" width="25.75" style="19" customWidth="1"/>
    <col min="13833" max="14076" width="9" style="19"/>
    <col min="14077" max="14077" width="2.625" style="19" customWidth="1"/>
    <col min="14078" max="14078" width="35.875" style="19" customWidth="1"/>
    <col min="14079" max="14079" width="12" style="19" bestFit="1" customWidth="1"/>
    <col min="14080" max="14084" width="13.875" style="19" bestFit="1" customWidth="1"/>
    <col min="14085" max="14087" width="9" style="19"/>
    <col min="14088" max="14088" width="25.75" style="19" customWidth="1"/>
    <col min="14089" max="14332" width="9" style="19"/>
    <col min="14333" max="14333" width="2.625" style="19" customWidth="1"/>
    <col min="14334" max="14334" width="35.875" style="19" customWidth="1"/>
    <col min="14335" max="14335" width="12" style="19" bestFit="1" customWidth="1"/>
    <col min="14336" max="14340" width="13.875" style="19" bestFit="1" customWidth="1"/>
    <col min="14341" max="14343" width="9" style="19"/>
    <col min="14344" max="14344" width="25.75" style="19" customWidth="1"/>
    <col min="14345" max="14588" width="9" style="19"/>
    <col min="14589" max="14589" width="2.625" style="19" customWidth="1"/>
    <col min="14590" max="14590" width="35.875" style="19" customWidth="1"/>
    <col min="14591" max="14591" width="12" style="19" bestFit="1" customWidth="1"/>
    <col min="14592" max="14596" width="13.875" style="19" bestFit="1" customWidth="1"/>
    <col min="14597" max="14599" width="9" style="19"/>
    <col min="14600" max="14600" width="25.75" style="19" customWidth="1"/>
    <col min="14601" max="14844" width="9" style="19"/>
    <col min="14845" max="14845" width="2.625" style="19" customWidth="1"/>
    <col min="14846" max="14846" width="35.875" style="19" customWidth="1"/>
    <col min="14847" max="14847" width="12" style="19" bestFit="1" customWidth="1"/>
    <col min="14848" max="14852" width="13.875" style="19" bestFit="1" customWidth="1"/>
    <col min="14853" max="14855" width="9" style="19"/>
    <col min="14856" max="14856" width="25.75" style="19" customWidth="1"/>
    <col min="14857" max="15100" width="9" style="19"/>
    <col min="15101" max="15101" width="2.625" style="19" customWidth="1"/>
    <col min="15102" max="15102" width="35.875" style="19" customWidth="1"/>
    <col min="15103" max="15103" width="12" style="19" bestFit="1" customWidth="1"/>
    <col min="15104" max="15108" width="13.875" style="19" bestFit="1" customWidth="1"/>
    <col min="15109" max="15111" width="9" style="19"/>
    <col min="15112" max="15112" width="25.75" style="19" customWidth="1"/>
    <col min="15113" max="15356" width="9" style="19"/>
    <col min="15357" max="15357" width="2.625" style="19" customWidth="1"/>
    <col min="15358" max="15358" width="35.875" style="19" customWidth="1"/>
    <col min="15359" max="15359" width="12" style="19" bestFit="1" customWidth="1"/>
    <col min="15360" max="15364" width="13.875" style="19" bestFit="1" customWidth="1"/>
    <col min="15365" max="15367" width="9" style="19"/>
    <col min="15368" max="15368" width="25.75" style="19" customWidth="1"/>
    <col min="15369" max="15612" width="9" style="19"/>
    <col min="15613" max="15613" width="2.625" style="19" customWidth="1"/>
    <col min="15614" max="15614" width="35.875" style="19" customWidth="1"/>
    <col min="15615" max="15615" width="12" style="19" bestFit="1" customWidth="1"/>
    <col min="15616" max="15620" width="13.875" style="19" bestFit="1" customWidth="1"/>
    <col min="15621" max="15623" width="9" style="19"/>
    <col min="15624" max="15624" width="25.75" style="19" customWidth="1"/>
    <col min="15625" max="15868" width="9" style="19"/>
    <col min="15869" max="15869" width="2.625" style="19" customWidth="1"/>
    <col min="15870" max="15870" width="35.875" style="19" customWidth="1"/>
    <col min="15871" max="15871" width="12" style="19" bestFit="1" customWidth="1"/>
    <col min="15872" max="15876" width="13.875" style="19" bestFit="1" customWidth="1"/>
    <col min="15877" max="15879" width="9" style="19"/>
    <col min="15880" max="15880" width="25.75" style="19" customWidth="1"/>
    <col min="15881" max="16124" width="9" style="19"/>
    <col min="16125" max="16125" width="2.625" style="19" customWidth="1"/>
    <col min="16126" max="16126" width="35.875" style="19" customWidth="1"/>
    <col min="16127" max="16127" width="12" style="19" bestFit="1" customWidth="1"/>
    <col min="16128" max="16132" width="13.875" style="19" bestFit="1" customWidth="1"/>
    <col min="16133" max="16135" width="9" style="19"/>
    <col min="16136" max="16136" width="25.75" style="19" customWidth="1"/>
    <col min="16137" max="16384" width="9" style="19"/>
  </cols>
  <sheetData>
    <row r="1" spans="2:10">
      <c r="B1" s="17"/>
    </row>
    <row r="2" spans="2:10" s="14" customFormat="1" ht="36" customHeight="1">
      <c r="B2" s="62" t="s">
        <v>65</v>
      </c>
      <c r="C2" s="63"/>
      <c r="D2" s="63"/>
      <c r="E2" s="63"/>
      <c r="F2" s="63"/>
      <c r="G2" s="63"/>
      <c r="H2" s="63"/>
      <c r="J2" s="21" t="s">
        <v>49</v>
      </c>
    </row>
    <row r="3" spans="2:10">
      <c r="J3" s="22" t="s">
        <v>69</v>
      </c>
    </row>
    <row r="4" spans="2:10" ht="18" customHeight="1">
      <c r="B4" s="65" t="s">
        <v>48</v>
      </c>
      <c r="C4" s="66"/>
      <c r="D4"/>
      <c r="F4" s="64" t="s">
        <v>64</v>
      </c>
      <c r="G4" s="64"/>
      <c r="J4" s="24" t="s">
        <v>70</v>
      </c>
    </row>
    <row r="5" spans="2:10">
      <c r="B5" s="27" t="s">
        <v>50</v>
      </c>
      <c r="C5" s="39">
        <v>-400</v>
      </c>
      <c r="D5"/>
      <c r="F5" s="26">
        <v>1</v>
      </c>
      <c r="G5" s="25">
        <v>0.33</v>
      </c>
      <c r="J5" s="23" t="s">
        <v>109</v>
      </c>
    </row>
    <row r="6" spans="2:10">
      <c r="B6" s="27" t="s">
        <v>51</v>
      </c>
      <c r="C6" s="39">
        <v>5</v>
      </c>
      <c r="D6"/>
      <c r="F6" s="26">
        <v>2</v>
      </c>
      <c r="G6" s="25">
        <v>0.45</v>
      </c>
      <c r="J6" s="60" t="s">
        <v>77</v>
      </c>
    </row>
    <row r="7" spans="2:10">
      <c r="B7" s="20" t="s">
        <v>66</v>
      </c>
      <c r="C7" s="39">
        <v>50</v>
      </c>
      <c r="D7"/>
      <c r="F7" s="26">
        <v>3</v>
      </c>
      <c r="G7" s="25">
        <v>0.15</v>
      </c>
    </row>
    <row r="8" spans="2:10">
      <c r="B8" s="27" t="s">
        <v>67</v>
      </c>
      <c r="C8" s="39">
        <v>10</v>
      </c>
      <c r="D8"/>
      <c r="F8" s="26">
        <v>4</v>
      </c>
      <c r="G8" s="25">
        <v>7.0000000000000007E-2</v>
      </c>
    </row>
    <row r="9" spans="2:10">
      <c r="B9" s="27" t="s">
        <v>68</v>
      </c>
      <c r="C9" s="39">
        <v>80</v>
      </c>
      <c r="D9"/>
    </row>
    <row r="10" spans="2:10">
      <c r="B10" s="27" t="s">
        <v>52</v>
      </c>
      <c r="C10" s="40">
        <f>WACC</f>
        <v>0.12</v>
      </c>
      <c r="D10"/>
    </row>
    <row r="11" spans="2:10">
      <c r="B11" s="28" t="s">
        <v>29</v>
      </c>
      <c r="C11" s="59">
        <v>0.38</v>
      </c>
      <c r="D11"/>
    </row>
    <row r="14" spans="2:10" ht="18" customHeight="1">
      <c r="B14" s="67" t="s">
        <v>53</v>
      </c>
      <c r="C14" s="68"/>
      <c r="D14" s="68"/>
      <c r="E14" s="68"/>
      <c r="F14" s="68"/>
      <c r="G14" s="68"/>
      <c r="H14" s="68"/>
    </row>
    <row r="15" spans="2:10">
      <c r="B15" s="29" t="s">
        <v>75</v>
      </c>
      <c r="C15" s="69" t="s">
        <v>39</v>
      </c>
      <c r="D15" s="70"/>
      <c r="E15" s="70"/>
      <c r="F15" s="70"/>
      <c r="G15" s="70"/>
      <c r="H15" s="70"/>
    </row>
    <row r="16" spans="2:10">
      <c r="B16" s="30" t="s">
        <v>54</v>
      </c>
      <c r="C16" s="31">
        <v>0</v>
      </c>
      <c r="D16" s="32">
        <v>1</v>
      </c>
      <c r="E16" s="32">
        <v>2</v>
      </c>
      <c r="F16" s="32">
        <v>3</v>
      </c>
      <c r="G16" s="32">
        <v>4</v>
      </c>
      <c r="H16" s="32">
        <v>5</v>
      </c>
    </row>
    <row r="17" spans="2:10">
      <c r="B17" s="30" t="s">
        <v>55</v>
      </c>
      <c r="C17" s="41">
        <f>C5</f>
        <v>-400</v>
      </c>
      <c r="D17" s="14"/>
      <c r="E17" s="14"/>
      <c r="F17" s="14"/>
      <c r="G17" s="14"/>
      <c r="H17" s="14"/>
    </row>
    <row r="18" spans="2:10">
      <c r="B18" s="14" t="s">
        <v>66</v>
      </c>
      <c r="C18" s="42"/>
      <c r="D18" s="43"/>
      <c r="E18" s="43"/>
      <c r="F18" s="43"/>
      <c r="G18" s="43"/>
      <c r="H18" s="43"/>
    </row>
    <row r="19" spans="2:10">
      <c r="B19" s="30" t="s">
        <v>67</v>
      </c>
      <c r="C19" s="42"/>
      <c r="D19" s="44"/>
      <c r="E19" s="44"/>
      <c r="F19" s="44"/>
      <c r="G19" s="44"/>
      <c r="H19" s="44"/>
    </row>
    <row r="20" spans="2:10">
      <c r="B20" s="30" t="s">
        <v>68</v>
      </c>
      <c r="C20" s="42"/>
      <c r="D20" s="45"/>
      <c r="E20" s="45"/>
      <c r="F20" s="45"/>
      <c r="G20" s="45"/>
      <c r="H20" s="45"/>
    </row>
    <row r="21" spans="2:10">
      <c r="B21" s="33" t="s">
        <v>56</v>
      </c>
      <c r="C21" s="46"/>
      <c r="D21" s="47"/>
      <c r="E21" s="47"/>
      <c r="F21" s="47"/>
      <c r="G21" s="47"/>
      <c r="H21" s="47"/>
    </row>
    <row r="22" spans="2:10">
      <c r="B22" s="30" t="s">
        <v>57</v>
      </c>
      <c r="C22" s="42"/>
      <c r="D22" s="45"/>
      <c r="E22" s="45"/>
      <c r="F22" s="45"/>
      <c r="G22" s="45"/>
      <c r="H22" s="45"/>
    </row>
    <row r="23" spans="2:10">
      <c r="B23" s="33" t="s">
        <v>58</v>
      </c>
      <c r="C23" s="46"/>
      <c r="D23" s="47"/>
      <c r="E23" s="47"/>
      <c r="F23" s="47"/>
      <c r="G23" s="47"/>
      <c r="H23" s="47"/>
    </row>
    <row r="24" spans="2:10">
      <c r="B24" s="30" t="s">
        <v>59</v>
      </c>
      <c r="C24" s="42"/>
      <c r="D24" s="44"/>
      <c r="E24" s="44"/>
      <c r="F24" s="44"/>
      <c r="G24" s="44"/>
      <c r="H24" s="44"/>
    </row>
    <row r="25" spans="2:10" ht="16.5" thickBot="1">
      <c r="B25" s="34" t="s">
        <v>60</v>
      </c>
      <c r="C25" s="48"/>
      <c r="D25" s="49"/>
      <c r="E25" s="49"/>
      <c r="F25" s="49"/>
      <c r="G25" s="49"/>
      <c r="H25" s="49"/>
    </row>
    <row r="26" spans="2:10" ht="16.5" thickTop="1">
      <c r="B26" s="30" t="s">
        <v>61</v>
      </c>
      <c r="C26" s="42"/>
      <c r="D26" s="45"/>
      <c r="E26" s="45"/>
      <c r="F26" s="45"/>
      <c r="G26" s="45"/>
      <c r="H26" s="45"/>
    </row>
    <row r="27" spans="2:10">
      <c r="B27" s="30" t="s">
        <v>62</v>
      </c>
      <c r="C27" s="44"/>
      <c r="D27" s="50"/>
      <c r="E27" s="50"/>
      <c r="F27" s="50"/>
      <c r="G27" s="50"/>
      <c r="H27" s="50"/>
    </row>
    <row r="28" spans="2:10">
      <c r="B28" s="14"/>
      <c r="C28" s="42"/>
      <c r="D28" s="51"/>
      <c r="E28" s="51"/>
      <c r="F28" s="51"/>
      <c r="G28" s="51"/>
      <c r="H28" s="51"/>
    </row>
    <row r="29" spans="2:10">
      <c r="B29" s="29" t="s">
        <v>36</v>
      </c>
      <c r="C29" s="43"/>
      <c r="D29" s="51"/>
      <c r="E29" s="51"/>
      <c r="F29" s="51"/>
      <c r="G29" s="51"/>
      <c r="H29" s="51"/>
    </row>
    <row r="30" spans="2:10">
      <c r="B30" s="29" t="s">
        <v>38</v>
      </c>
      <c r="C30" s="16"/>
      <c r="D30" s="14"/>
      <c r="E30" s="14"/>
      <c r="F30" s="14"/>
      <c r="G30" s="14"/>
      <c r="H30" s="14"/>
      <c r="J30" s="14"/>
    </row>
    <row r="31" spans="2:10">
      <c r="B31" s="29" t="s">
        <v>63</v>
      </c>
      <c r="C31" s="61"/>
      <c r="D31" s="61"/>
      <c r="E31" s="61"/>
      <c r="F31" s="61"/>
      <c r="G31" s="61"/>
      <c r="H31" s="61"/>
      <c r="J31" s="14"/>
    </row>
    <row r="32" spans="2:10" s="14" customFormat="1">
      <c r="C32" s="15"/>
      <c r="J32" s="19"/>
    </row>
    <row r="33" spans="2:10" s="14" customFormat="1">
      <c r="B33" s="29" t="s">
        <v>71</v>
      </c>
      <c r="C33" s="15"/>
      <c r="J33" s="19"/>
    </row>
    <row r="34" spans="2:10">
      <c r="B34" s="19" t="s">
        <v>111</v>
      </c>
    </row>
    <row r="35" spans="2:10">
      <c r="B35" s="19" t="s">
        <v>72</v>
      </c>
      <c r="C35" s="18" t="s">
        <v>73</v>
      </c>
      <c r="D35" s="19" t="s">
        <v>76</v>
      </c>
      <c r="E35" s="19" t="s">
        <v>36</v>
      </c>
      <c r="F35" s="19" t="s">
        <v>38</v>
      </c>
    </row>
    <row r="36" spans="2:10" outlineLevel="1">
      <c r="D36" s="37"/>
      <c r="E36" s="38">
        <f>C29</f>
        <v>0</v>
      </c>
      <c r="F36" s="52">
        <f>C30</f>
        <v>0</v>
      </c>
    </row>
    <row r="37" spans="2:10">
      <c r="B37" s="19" t="s">
        <v>74</v>
      </c>
      <c r="C37" s="36"/>
      <c r="D37" s="37"/>
      <c r="E37" s="38"/>
      <c r="F37" s="53"/>
    </row>
    <row r="38" spans="2:10">
      <c r="B38" s="35">
        <v>0.1</v>
      </c>
      <c r="C38" s="36"/>
      <c r="D38" s="37"/>
      <c r="E38" s="38"/>
      <c r="F38" s="53"/>
    </row>
    <row r="39" spans="2:10">
      <c r="B39" s="35">
        <v>0.3</v>
      </c>
      <c r="C39" s="36"/>
      <c r="D39" s="37"/>
      <c r="E39" s="38"/>
      <c r="F39" s="53"/>
    </row>
    <row r="40" spans="2:10">
      <c r="B40" s="35">
        <v>0.5</v>
      </c>
      <c r="C40" s="36"/>
      <c r="D40" s="37"/>
      <c r="E40" s="38"/>
      <c r="F40" s="53"/>
    </row>
    <row r="41" spans="2:10">
      <c r="C41" s="19"/>
    </row>
    <row r="42" spans="2:10">
      <c r="B42" s="19" t="s">
        <v>47</v>
      </c>
      <c r="C42" s="37"/>
    </row>
    <row r="43" spans="2:10">
      <c r="C43" s="19"/>
    </row>
    <row r="44" spans="2:10">
      <c r="B44" s="17" t="s">
        <v>78</v>
      </c>
      <c r="C44" s="19"/>
    </row>
    <row r="45" spans="2:10">
      <c r="B45" s="19" t="s">
        <v>79</v>
      </c>
      <c r="C45" s="54"/>
    </row>
    <row r="46" spans="2:10">
      <c r="C46" s="19"/>
    </row>
    <row r="47" spans="2:10">
      <c r="C47" s="19"/>
    </row>
    <row r="48" spans="2:10">
      <c r="C48" s="19"/>
    </row>
    <row r="49" spans="3:3">
      <c r="C49" s="19"/>
    </row>
    <row r="50" spans="3:3">
      <c r="C50" s="19"/>
    </row>
    <row r="51" spans="3:3">
      <c r="C51" s="19"/>
    </row>
    <row r="52" spans="3:3">
      <c r="C52" s="19"/>
    </row>
    <row r="53" spans="3:3">
      <c r="C53" s="19"/>
    </row>
    <row r="54" spans="3:3">
      <c r="C54" s="19"/>
    </row>
    <row r="55" spans="3:3">
      <c r="C55" s="19"/>
    </row>
    <row r="56" spans="3:3">
      <c r="C56" s="19"/>
    </row>
    <row r="57" spans="3:3">
      <c r="C57" s="19"/>
    </row>
    <row r="58" spans="3:3">
      <c r="C58" s="19"/>
    </row>
    <row r="59" spans="3:3">
      <c r="C59" s="19"/>
    </row>
    <row r="60" spans="3:3">
      <c r="C60" s="19"/>
    </row>
    <row r="61" spans="3:3">
      <c r="C61" s="19"/>
    </row>
    <row r="62" spans="3:3">
      <c r="C62" s="19"/>
    </row>
    <row r="63" spans="3:3">
      <c r="C63" s="19"/>
    </row>
    <row r="64" spans="3:3">
      <c r="C64" s="19"/>
    </row>
    <row r="65" spans="3:3">
      <c r="C65" s="19"/>
    </row>
    <row r="66" spans="3:3">
      <c r="C66" s="19"/>
    </row>
    <row r="67" spans="3:3">
      <c r="C67" s="19"/>
    </row>
    <row r="68" spans="3:3">
      <c r="C68" s="19"/>
    </row>
    <row r="69" spans="3:3">
      <c r="C69" s="19"/>
    </row>
    <row r="70" spans="3:3">
      <c r="C70" s="19"/>
    </row>
    <row r="71" spans="3:3">
      <c r="C71" s="19"/>
    </row>
    <row r="72" spans="3:3">
      <c r="C72" s="19"/>
    </row>
  </sheetData>
  <scenarios current="0" show="0">
    <scenario name="Base Case" locked="1" count="1" user="Dima Leshchinskii" comment="Created by Dima Leshchinskii on 2/11/2012">
      <inputCells r="C9" val="200000" numFmtId="42"/>
    </scenario>
    <scenario name="Break Even" locked="1" count="1" user="Dima Leshchinskii" comment="Created by Dima Leshchinskii on 2/11/2012">
      <inputCells r="C9" val="104695" numFmtId="42"/>
    </scenario>
    <scenario name="Sales at 50%" locked="1" count="1" user="Dima Leshchinskii" comment="Created by Dima Leshchinskii on 2/24/2013">
      <inputCells r="C9" val="100000" numFmtId="42"/>
    </scenario>
  </scenarios>
  <mergeCells count="6">
    <mergeCell ref="C31:H31"/>
    <mergeCell ref="B2:H2"/>
    <mergeCell ref="F4:G4"/>
    <mergeCell ref="B4:C4"/>
    <mergeCell ref="B14:H14"/>
    <mergeCell ref="C15:H15"/>
  </mergeCells>
  <printOptions gridLines="1" gridLinesSet="0"/>
  <pageMargins left="0.75" right="0.75" top="1" bottom="1" header="0.5" footer="0.5"/>
  <pageSetup orientation="landscape" r:id="rId1"/>
  <headerFooter>
    <oddHeader>&amp;A</oddHeader>
    <oddFooter>Page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9"/>
  <sheetViews>
    <sheetView zoomScaleNormal="100" workbookViewId="0">
      <selection activeCell="C1" sqref="C1"/>
    </sheetView>
  </sheetViews>
  <sheetFormatPr defaultRowHeight="15.75"/>
  <cols>
    <col min="1" max="1" width="21.875" bestFit="1" customWidth="1"/>
    <col min="2" max="2" width="22.5" bestFit="1" customWidth="1"/>
    <col min="15" max="15" width="48.625" bestFit="1" customWidth="1"/>
  </cols>
  <sheetData>
    <row r="1" spans="1:15">
      <c r="A1" t="s">
        <v>22</v>
      </c>
      <c r="B1" s="8">
        <v>0.15</v>
      </c>
      <c r="O1" s="21" t="s">
        <v>49</v>
      </c>
    </row>
    <row r="2" spans="1:15">
      <c r="A2" t="s">
        <v>23</v>
      </c>
      <c r="B2" s="8">
        <v>0.5</v>
      </c>
      <c r="O2" s="22" t="s">
        <v>69</v>
      </c>
    </row>
    <row r="3" spans="1:15">
      <c r="A3" t="s">
        <v>2</v>
      </c>
      <c r="B3" s="9">
        <v>2</v>
      </c>
      <c r="O3" s="24" t="s">
        <v>70</v>
      </c>
    </row>
    <row r="4" spans="1:15">
      <c r="A4" t="s">
        <v>26</v>
      </c>
      <c r="B4" s="9">
        <v>2</v>
      </c>
      <c r="O4" s="23" t="s">
        <v>109</v>
      </c>
    </row>
    <row r="5" spans="1:15">
      <c r="A5" t="s">
        <v>27</v>
      </c>
      <c r="B5" s="9">
        <v>10</v>
      </c>
      <c r="O5" s="60" t="s">
        <v>77</v>
      </c>
    </row>
    <row r="6" spans="1:15">
      <c r="A6" t="s">
        <v>28</v>
      </c>
      <c r="B6" s="12">
        <v>10</v>
      </c>
    </row>
    <row r="7" spans="1:15">
      <c r="A7" t="s">
        <v>29</v>
      </c>
      <c r="B7" s="8">
        <v>0.38</v>
      </c>
    </row>
    <row r="8" spans="1:15">
      <c r="A8" t="s">
        <v>32</v>
      </c>
      <c r="B8" s="9">
        <v>0.6</v>
      </c>
    </row>
    <row r="9" spans="1:15">
      <c r="A9" t="s">
        <v>33</v>
      </c>
      <c r="B9" s="8">
        <v>0.1</v>
      </c>
    </row>
    <row r="10" spans="1:15">
      <c r="A10" t="s">
        <v>34</v>
      </c>
      <c r="B10" s="8">
        <v>0.05</v>
      </c>
    </row>
    <row r="11" spans="1:15">
      <c r="A11" t="s">
        <v>37</v>
      </c>
      <c r="B11" s="8">
        <v>0.12</v>
      </c>
    </row>
    <row r="12" spans="1:15">
      <c r="B12" s="3"/>
    </row>
    <row r="13" spans="1:15">
      <c r="B13" s="4" t="s">
        <v>39</v>
      </c>
      <c r="C13" s="74" t="s">
        <v>113</v>
      </c>
      <c r="D13" s="74" t="s">
        <v>114</v>
      </c>
      <c r="E13" s="74" t="s">
        <v>115</v>
      </c>
      <c r="F13" s="74" t="s">
        <v>116</v>
      </c>
      <c r="G13" s="74" t="s">
        <v>117</v>
      </c>
      <c r="H13" s="74" t="s">
        <v>118</v>
      </c>
      <c r="I13" s="74" t="s">
        <v>119</v>
      </c>
      <c r="J13" s="74" t="s">
        <v>120</v>
      </c>
      <c r="K13" s="74" t="s">
        <v>121</v>
      </c>
      <c r="L13" s="74" t="s">
        <v>122</v>
      </c>
      <c r="M13" s="74" t="s">
        <v>123</v>
      </c>
      <c r="N13" s="74" t="s">
        <v>124</v>
      </c>
    </row>
    <row r="14" spans="1:15">
      <c r="B14" t="s">
        <v>40</v>
      </c>
      <c r="E14" s="5">
        <v>0.1</v>
      </c>
      <c r="F14" s="5">
        <v>0.95</v>
      </c>
      <c r="G14" s="5">
        <v>0.95</v>
      </c>
      <c r="H14" s="5">
        <v>0.95</v>
      </c>
      <c r="I14" s="5">
        <v>0.95</v>
      </c>
      <c r="J14" s="5">
        <v>0.95</v>
      </c>
      <c r="K14" s="5">
        <v>0.95</v>
      </c>
      <c r="L14" s="5">
        <v>0.95</v>
      </c>
      <c r="M14" s="5">
        <v>0.95</v>
      </c>
      <c r="N14" s="5">
        <v>0.95</v>
      </c>
    </row>
    <row r="15" spans="1:15">
      <c r="B15" t="s">
        <v>0</v>
      </c>
      <c r="E15" s="11"/>
      <c r="F15" s="11"/>
      <c r="G15" s="11"/>
      <c r="H15" s="11"/>
      <c r="I15" s="11"/>
      <c r="J15" s="11"/>
      <c r="K15" s="11"/>
      <c r="L15" s="11"/>
      <c r="M15" s="11"/>
      <c r="N15" s="11"/>
    </row>
    <row r="16" spans="1:15">
      <c r="B16" t="s">
        <v>1</v>
      </c>
      <c r="E16" s="11"/>
      <c r="F16" s="11"/>
      <c r="G16" s="11"/>
      <c r="H16" s="11"/>
      <c r="I16" s="11"/>
      <c r="J16" s="11"/>
      <c r="K16" s="11"/>
      <c r="L16" s="11"/>
      <c r="M16" s="11"/>
      <c r="N16" s="11"/>
    </row>
    <row r="17" spans="1:14">
      <c r="B17" t="s">
        <v>2</v>
      </c>
      <c r="E17" s="11"/>
      <c r="F17" s="11"/>
      <c r="G17" s="11"/>
      <c r="H17" s="11"/>
      <c r="I17" s="11"/>
      <c r="J17" s="11"/>
      <c r="K17" s="11"/>
      <c r="L17" s="11"/>
      <c r="M17" s="11"/>
      <c r="N17" s="11"/>
    </row>
    <row r="18" spans="1:14">
      <c r="B18" t="s">
        <v>32</v>
      </c>
      <c r="C18" s="11"/>
      <c r="E18" s="4"/>
      <c r="F18" s="4"/>
      <c r="G18" s="4"/>
      <c r="H18" s="4"/>
      <c r="I18" s="4"/>
      <c r="J18" s="4"/>
      <c r="K18" s="4"/>
      <c r="L18" s="4"/>
      <c r="M18" s="4"/>
      <c r="N18" s="4"/>
    </row>
    <row r="19" spans="1:14">
      <c r="B19" t="s">
        <v>21</v>
      </c>
      <c r="E19" s="11"/>
      <c r="F19" s="11"/>
      <c r="G19" s="11"/>
      <c r="H19" s="11"/>
      <c r="I19" s="11"/>
      <c r="J19" s="11"/>
      <c r="K19" s="11"/>
      <c r="L19" s="11"/>
      <c r="M19" s="11"/>
      <c r="N19" s="11"/>
    </row>
    <row r="20" spans="1:14">
      <c r="B20" t="s">
        <v>24</v>
      </c>
      <c r="C20" s="11"/>
      <c r="D20" s="4"/>
      <c r="E20" s="11"/>
      <c r="F20" s="11"/>
      <c r="G20" s="11"/>
      <c r="H20" s="11"/>
      <c r="I20" s="11"/>
      <c r="J20" s="11"/>
      <c r="K20" s="11"/>
      <c r="L20" s="11"/>
      <c r="M20" s="11"/>
      <c r="N20" s="11"/>
    </row>
    <row r="21" spans="1:14">
      <c r="B21" t="s">
        <v>25</v>
      </c>
      <c r="C21" s="11"/>
      <c r="D21" s="4"/>
      <c r="E21" s="11"/>
      <c r="F21" s="11"/>
      <c r="G21" s="11"/>
      <c r="H21" s="11"/>
      <c r="I21" s="11"/>
      <c r="J21" s="11"/>
      <c r="K21" s="11"/>
      <c r="L21" s="11"/>
      <c r="M21" s="11"/>
      <c r="N21" s="11"/>
    </row>
    <row r="22" spans="1:14">
      <c r="B22" t="s">
        <v>30</v>
      </c>
      <c r="C22" s="11"/>
      <c r="D22" s="4"/>
      <c r="E22" s="11"/>
      <c r="F22" s="11"/>
      <c r="G22" s="11"/>
      <c r="H22" s="11"/>
      <c r="I22" s="11"/>
      <c r="J22" s="11"/>
      <c r="K22" s="11"/>
      <c r="L22" s="11"/>
      <c r="M22" s="11"/>
      <c r="N22" s="11"/>
    </row>
    <row r="24" spans="1:14">
      <c r="B24" t="s">
        <v>31</v>
      </c>
      <c r="C24" s="11"/>
      <c r="D24" s="11"/>
      <c r="E24" s="11"/>
      <c r="F24" s="11"/>
      <c r="G24" s="11"/>
      <c r="H24" s="11"/>
      <c r="I24" s="11"/>
      <c r="J24" s="11"/>
      <c r="K24" s="11"/>
      <c r="L24" s="11"/>
      <c r="M24" s="11"/>
      <c r="N24" s="11"/>
    </row>
    <row r="25" spans="1:14">
      <c r="B25" t="s">
        <v>26</v>
      </c>
      <c r="D25" s="11"/>
    </row>
    <row r="26" spans="1:14">
      <c r="B26" t="s">
        <v>35</v>
      </c>
      <c r="C26" s="11"/>
      <c r="D26" s="11"/>
      <c r="E26" s="11"/>
      <c r="F26" s="11"/>
      <c r="G26" s="11"/>
      <c r="H26" s="11"/>
      <c r="I26" s="11"/>
      <c r="J26" s="11"/>
      <c r="K26" s="11"/>
      <c r="L26" s="11"/>
      <c r="M26" s="11"/>
      <c r="N26" s="11"/>
    </row>
    <row r="28" spans="1:14">
      <c r="B28" t="s">
        <v>36</v>
      </c>
      <c r="C28" s="6"/>
    </row>
    <row r="29" spans="1:14">
      <c r="B29" t="s">
        <v>38</v>
      </c>
      <c r="C29" s="7"/>
    </row>
    <row r="31" spans="1:14">
      <c r="A31" t="s">
        <v>42</v>
      </c>
      <c r="C31" t="s">
        <v>45</v>
      </c>
    </row>
    <row r="32" spans="1:14">
      <c r="A32" t="s">
        <v>43</v>
      </c>
      <c r="B32" s="9">
        <v>0.8</v>
      </c>
      <c r="C32" s="12">
        <v>10</v>
      </c>
    </row>
    <row r="33" spans="1:14">
      <c r="A33" t="s">
        <v>44</v>
      </c>
      <c r="B33" s="9">
        <v>1.2</v>
      </c>
      <c r="C33" s="12">
        <v>8</v>
      </c>
    </row>
    <row r="35" spans="1:14">
      <c r="A35" s="1" t="s">
        <v>112</v>
      </c>
    </row>
    <row r="37" spans="1:14">
      <c r="A37" s="1" t="s">
        <v>80</v>
      </c>
    </row>
    <row r="39" spans="1:14">
      <c r="A39" t="s">
        <v>81</v>
      </c>
    </row>
    <row r="41" spans="1:14">
      <c r="B41" s="4" t="s">
        <v>39</v>
      </c>
      <c r="C41">
        <f ca="1">YEAR(TODAY())</f>
        <v>2017</v>
      </c>
      <c r="D41">
        <f ca="1">C41+1</f>
        <v>2018</v>
      </c>
      <c r="E41">
        <f t="shared" ref="E41:N41" ca="1" si="0">D41+1</f>
        <v>2019</v>
      </c>
      <c r="F41">
        <f t="shared" ca="1" si="0"/>
        <v>2020</v>
      </c>
      <c r="G41">
        <f t="shared" ca="1" si="0"/>
        <v>2021</v>
      </c>
      <c r="H41">
        <f t="shared" ca="1" si="0"/>
        <v>2022</v>
      </c>
      <c r="I41">
        <f t="shared" ca="1" si="0"/>
        <v>2023</v>
      </c>
      <c r="J41">
        <f t="shared" ca="1" si="0"/>
        <v>2024</v>
      </c>
      <c r="K41">
        <f t="shared" ca="1" si="0"/>
        <v>2025</v>
      </c>
      <c r="L41">
        <f t="shared" ca="1" si="0"/>
        <v>2026</v>
      </c>
      <c r="M41">
        <f t="shared" ca="1" si="0"/>
        <v>2027</v>
      </c>
      <c r="N41">
        <f t="shared" ca="1" si="0"/>
        <v>2028</v>
      </c>
    </row>
    <row r="42" spans="1:14">
      <c r="B42" t="s">
        <v>40</v>
      </c>
      <c r="G42" s="10"/>
      <c r="H42" s="10"/>
      <c r="I42" s="10"/>
      <c r="J42" s="10"/>
      <c r="K42" s="10"/>
      <c r="L42" s="10"/>
      <c r="M42" s="10"/>
      <c r="N42" s="10"/>
    </row>
    <row r="43" spans="1:14">
      <c r="B43" t="s">
        <v>0</v>
      </c>
      <c r="G43" s="11"/>
      <c r="H43" s="11"/>
      <c r="I43" s="11"/>
      <c r="J43" s="11"/>
      <c r="K43" s="11"/>
      <c r="L43" s="11"/>
      <c r="M43" s="11"/>
      <c r="N43" s="11"/>
    </row>
    <row r="44" spans="1:14">
      <c r="B44" t="s">
        <v>1</v>
      </c>
      <c r="G44" s="11"/>
      <c r="H44" s="11"/>
      <c r="I44" s="11"/>
      <c r="J44" s="11"/>
      <c r="K44" s="11"/>
      <c r="L44" s="11"/>
      <c r="M44" s="11"/>
      <c r="N44" s="11"/>
    </row>
    <row r="45" spans="1:14">
      <c r="B45" t="s">
        <v>2</v>
      </c>
      <c r="G45" s="11"/>
      <c r="H45" s="11"/>
      <c r="I45" s="11"/>
      <c r="J45" s="11"/>
      <c r="K45" s="11"/>
      <c r="L45" s="11"/>
      <c r="M45" s="11"/>
      <c r="N45" s="11"/>
    </row>
    <row r="46" spans="1:14">
      <c r="B46" t="s">
        <v>32</v>
      </c>
      <c r="C46" s="11"/>
      <c r="G46" s="4"/>
      <c r="H46" s="4"/>
      <c r="I46" s="4"/>
      <c r="J46" s="4"/>
      <c r="K46" s="4"/>
      <c r="L46" s="4"/>
      <c r="M46" s="4"/>
      <c r="N46" s="4"/>
    </row>
    <row r="47" spans="1:14">
      <c r="B47" t="s">
        <v>45</v>
      </c>
      <c r="E47" s="11"/>
      <c r="F47" s="11"/>
      <c r="G47" s="11"/>
      <c r="H47" s="11"/>
      <c r="I47" s="11"/>
      <c r="J47" s="11"/>
      <c r="K47" s="11"/>
      <c r="L47" s="11"/>
      <c r="M47" s="11"/>
      <c r="N47" s="11"/>
    </row>
    <row r="48" spans="1:14">
      <c r="B48" t="s">
        <v>24</v>
      </c>
      <c r="C48" s="11"/>
      <c r="D48" s="4"/>
      <c r="E48" s="11"/>
      <c r="F48" s="11"/>
      <c r="G48" s="11"/>
      <c r="H48" s="11"/>
      <c r="I48" s="11"/>
      <c r="J48" s="11"/>
      <c r="K48" s="11"/>
      <c r="L48" s="11"/>
      <c r="M48" s="11"/>
      <c r="N48" s="11"/>
    </row>
    <row r="49" spans="1:14">
      <c r="B49" t="s">
        <v>25</v>
      </c>
      <c r="C49" s="11"/>
      <c r="D49" s="4"/>
      <c r="E49" s="11"/>
      <c r="F49" s="11"/>
      <c r="G49" s="11"/>
      <c r="H49" s="11"/>
      <c r="I49" s="11"/>
      <c r="J49" s="11"/>
      <c r="K49" s="11"/>
      <c r="L49" s="11"/>
      <c r="M49" s="11"/>
      <c r="N49" s="11"/>
    </row>
    <row r="50" spans="1:14">
      <c r="B50" t="s">
        <v>30</v>
      </c>
      <c r="C50" s="11"/>
      <c r="D50" s="4"/>
      <c r="E50" s="11"/>
      <c r="F50" s="11"/>
      <c r="G50" s="11"/>
      <c r="H50" s="11"/>
      <c r="I50" s="11"/>
      <c r="J50" s="11"/>
      <c r="K50" s="11"/>
      <c r="L50" s="11"/>
      <c r="M50" s="11"/>
      <c r="N50" s="11"/>
    </row>
    <row r="52" spans="1:14">
      <c r="B52" t="s">
        <v>31</v>
      </c>
      <c r="C52" s="11"/>
      <c r="D52" s="11"/>
      <c r="E52" s="11"/>
      <c r="F52" s="11"/>
      <c r="G52" s="11"/>
      <c r="H52" s="11"/>
      <c r="I52" s="11"/>
      <c r="J52" s="11"/>
      <c r="K52" s="11"/>
      <c r="L52" s="11"/>
      <c r="M52" s="11"/>
      <c r="N52" s="11"/>
    </row>
    <row r="53" spans="1:14">
      <c r="B53" t="s">
        <v>26</v>
      </c>
      <c r="D53" s="11"/>
      <c r="F53" s="11"/>
    </row>
    <row r="54" spans="1:14">
      <c r="B54" t="s">
        <v>35</v>
      </c>
      <c r="C54" s="11"/>
      <c r="D54" s="11"/>
      <c r="E54" s="11"/>
      <c r="F54" s="11"/>
      <c r="G54" s="11"/>
      <c r="H54" s="11"/>
      <c r="I54" s="11"/>
      <c r="J54" s="11"/>
      <c r="K54" s="11"/>
      <c r="L54" s="11"/>
      <c r="M54" s="11"/>
      <c r="N54" s="11"/>
    </row>
    <row r="56" spans="1:14">
      <c r="B56" t="s">
        <v>36</v>
      </c>
      <c r="C56" s="11"/>
    </row>
    <row r="57" spans="1:14">
      <c r="B57" t="s">
        <v>38</v>
      </c>
      <c r="C57" s="13"/>
    </row>
    <row r="59" spans="1:14">
      <c r="A59" t="s">
        <v>46</v>
      </c>
    </row>
    <row r="61" spans="1:14">
      <c r="B61" s="4" t="s">
        <v>39</v>
      </c>
      <c r="C61">
        <f ca="1">YEAR(TODAY())</f>
        <v>2017</v>
      </c>
      <c r="D61">
        <f ca="1">C61+1</f>
        <v>2018</v>
      </c>
      <c r="E61">
        <f t="shared" ref="E61:N61" ca="1" si="1">D61+1</f>
        <v>2019</v>
      </c>
      <c r="F61">
        <f t="shared" ca="1" si="1"/>
        <v>2020</v>
      </c>
      <c r="G61">
        <f t="shared" ca="1" si="1"/>
        <v>2021</v>
      </c>
      <c r="H61">
        <f t="shared" ca="1" si="1"/>
        <v>2022</v>
      </c>
      <c r="I61">
        <f t="shared" ca="1" si="1"/>
        <v>2023</v>
      </c>
      <c r="J61">
        <f t="shared" ca="1" si="1"/>
        <v>2024</v>
      </c>
      <c r="K61">
        <f t="shared" ca="1" si="1"/>
        <v>2025</v>
      </c>
      <c r="L61">
        <f t="shared" ca="1" si="1"/>
        <v>2026</v>
      </c>
      <c r="M61">
        <f t="shared" ca="1" si="1"/>
        <v>2027</v>
      </c>
      <c r="N61">
        <f t="shared" ca="1" si="1"/>
        <v>2028</v>
      </c>
    </row>
    <row r="62" spans="1:14">
      <c r="B62" t="s">
        <v>40</v>
      </c>
      <c r="G62" s="10"/>
      <c r="H62" s="10"/>
      <c r="I62" s="10"/>
      <c r="J62" s="10"/>
      <c r="K62" s="10"/>
      <c r="L62" s="10"/>
      <c r="M62" s="10"/>
      <c r="N62" s="10"/>
    </row>
    <row r="63" spans="1:14">
      <c r="B63" t="s">
        <v>0</v>
      </c>
      <c r="G63" s="11"/>
      <c r="H63" s="11"/>
      <c r="I63" s="11"/>
      <c r="J63" s="11"/>
      <c r="K63" s="11"/>
      <c r="L63" s="11"/>
      <c r="M63" s="11"/>
      <c r="N63" s="11"/>
    </row>
    <row r="64" spans="1:14">
      <c r="B64" t="s">
        <v>1</v>
      </c>
      <c r="G64" s="11"/>
      <c r="H64" s="11"/>
      <c r="I64" s="11"/>
      <c r="J64" s="11"/>
      <c r="K64" s="11"/>
      <c r="L64" s="11"/>
      <c r="M64" s="11"/>
      <c r="N64" s="11"/>
    </row>
    <row r="65" spans="2:14">
      <c r="B65" t="s">
        <v>2</v>
      </c>
      <c r="G65" s="11"/>
      <c r="H65" s="11"/>
      <c r="I65" s="11"/>
      <c r="J65" s="11"/>
      <c r="K65" s="11"/>
      <c r="L65" s="11"/>
      <c r="M65" s="11"/>
      <c r="N65" s="11"/>
    </row>
    <row r="66" spans="2:14">
      <c r="B66" t="s">
        <v>32</v>
      </c>
      <c r="C66" s="10"/>
      <c r="G66" s="4"/>
      <c r="H66" s="4"/>
      <c r="I66" s="4"/>
      <c r="J66" s="4"/>
      <c r="K66" s="4"/>
      <c r="L66" s="4"/>
      <c r="M66" s="4"/>
      <c r="N66" s="4"/>
    </row>
    <row r="67" spans="2:14">
      <c r="B67" t="s">
        <v>45</v>
      </c>
      <c r="E67" s="11"/>
      <c r="F67" s="11"/>
      <c r="G67" s="11"/>
      <c r="H67" s="11"/>
      <c r="I67" s="11"/>
      <c r="J67" s="11"/>
      <c r="K67" s="11"/>
      <c r="L67" s="11"/>
      <c r="M67" s="11"/>
      <c r="N67" s="11"/>
    </row>
    <row r="68" spans="2:14">
      <c r="B68" t="s">
        <v>24</v>
      </c>
      <c r="C68" s="11"/>
      <c r="D68" s="4"/>
      <c r="E68" s="11"/>
      <c r="F68" s="11"/>
      <c r="G68" s="11"/>
      <c r="H68" s="11"/>
      <c r="I68" s="11"/>
      <c r="J68" s="11"/>
      <c r="K68" s="11"/>
      <c r="L68" s="11"/>
      <c r="M68" s="11"/>
      <c r="N68" s="11"/>
    </row>
    <row r="69" spans="2:14">
      <c r="B69" t="s">
        <v>25</v>
      </c>
      <c r="C69" s="11"/>
      <c r="D69" s="4"/>
      <c r="E69" s="11"/>
      <c r="F69" s="11"/>
      <c r="G69" s="11"/>
      <c r="H69" s="11"/>
      <c r="I69" s="11"/>
      <c r="J69" s="11"/>
      <c r="K69" s="11"/>
      <c r="L69" s="11"/>
      <c r="M69" s="11"/>
      <c r="N69" s="11"/>
    </row>
    <row r="70" spans="2:14">
      <c r="B70" t="s">
        <v>30</v>
      </c>
      <c r="C70" s="11"/>
      <c r="D70" s="4"/>
      <c r="E70" s="11"/>
      <c r="F70" s="11"/>
      <c r="G70" s="11"/>
      <c r="H70" s="11"/>
      <c r="I70" s="11"/>
      <c r="J70" s="11"/>
      <c r="K70" s="11"/>
      <c r="L70" s="11"/>
      <c r="M70" s="11"/>
      <c r="N70" s="11"/>
    </row>
    <row r="72" spans="2:14">
      <c r="B72" t="s">
        <v>31</v>
      </c>
      <c r="C72" s="11"/>
      <c r="D72" s="11"/>
      <c r="E72" s="11"/>
      <c r="F72" s="11"/>
      <c r="G72" s="11"/>
      <c r="H72" s="11"/>
      <c r="I72" s="11"/>
      <c r="J72" s="11"/>
      <c r="K72" s="11"/>
      <c r="L72" s="11"/>
      <c r="M72" s="11"/>
      <c r="N72" s="11"/>
    </row>
    <row r="73" spans="2:14">
      <c r="B73" t="s">
        <v>26</v>
      </c>
      <c r="D73" s="11"/>
      <c r="F73" s="11"/>
    </row>
    <row r="74" spans="2:14">
      <c r="B74" t="s">
        <v>35</v>
      </c>
      <c r="C74" s="11"/>
      <c r="D74" s="11"/>
      <c r="E74" s="11"/>
      <c r="F74" s="11"/>
      <c r="G74" s="11"/>
      <c r="H74" s="11"/>
      <c r="I74" s="11"/>
      <c r="J74" s="11"/>
      <c r="K74" s="11"/>
      <c r="L74" s="11"/>
      <c r="M74" s="11"/>
      <c r="N74" s="11"/>
    </row>
    <row r="76" spans="2:14">
      <c r="B76" t="s">
        <v>36</v>
      </c>
      <c r="C76" s="11"/>
    </row>
    <row r="77" spans="2:14">
      <c r="B77" t="s">
        <v>38</v>
      </c>
      <c r="C77" s="13"/>
    </row>
    <row r="79" spans="2:14">
      <c r="B79" t="s">
        <v>47</v>
      </c>
      <c r="C79" s="11"/>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C1" sqref="C1"/>
    </sheetView>
  </sheetViews>
  <sheetFormatPr defaultRowHeight="15.75"/>
  <cols>
    <col min="1" max="1" width="21.875" bestFit="1" customWidth="1"/>
    <col min="2" max="2" width="22.5" bestFit="1" customWidth="1"/>
    <col min="15" max="15" width="46.25" bestFit="1" customWidth="1"/>
  </cols>
  <sheetData>
    <row r="1" spans="1:15">
      <c r="A1" t="s">
        <v>22</v>
      </c>
      <c r="B1" s="8">
        <f>CoGS_ratio</f>
        <v>0.15</v>
      </c>
      <c r="O1" s="21" t="s">
        <v>49</v>
      </c>
    </row>
    <row r="2" spans="1:15">
      <c r="A2" t="s">
        <v>23</v>
      </c>
      <c r="B2" s="8">
        <f>growth</f>
        <v>0.5</v>
      </c>
      <c r="O2" s="22" t="s">
        <v>69</v>
      </c>
    </row>
    <row r="3" spans="1:15">
      <c r="A3" t="s">
        <v>83</v>
      </c>
      <c r="B3" s="9">
        <f>SGA</f>
        <v>2</v>
      </c>
      <c r="O3" s="24" t="s">
        <v>70</v>
      </c>
    </row>
    <row r="4" spans="1:15">
      <c r="A4" t="s">
        <v>82</v>
      </c>
      <c r="B4" s="9">
        <v>3.5</v>
      </c>
      <c r="O4" s="23" t="s">
        <v>109</v>
      </c>
    </row>
    <row r="5" spans="1:15">
      <c r="A5" t="s">
        <v>85</v>
      </c>
      <c r="B5" s="9">
        <f>3</f>
        <v>3</v>
      </c>
      <c r="O5" s="60" t="s">
        <v>77</v>
      </c>
    </row>
    <row r="6" spans="1:15">
      <c r="A6" t="s">
        <v>27</v>
      </c>
      <c r="B6" s="9">
        <f>Revenue1</f>
        <v>10</v>
      </c>
    </row>
    <row r="7" spans="1:15">
      <c r="A7" t="s">
        <v>28</v>
      </c>
      <c r="B7" s="12">
        <f>Project_Life</f>
        <v>10</v>
      </c>
    </row>
    <row r="8" spans="1:15">
      <c r="A8" t="s">
        <v>29</v>
      </c>
      <c r="B8" s="8">
        <f>Tax_rate</f>
        <v>0.38</v>
      </c>
    </row>
    <row r="9" spans="1:15">
      <c r="A9" t="s">
        <v>32</v>
      </c>
      <c r="B9" s="9">
        <f>R_D</f>
        <v>0.6</v>
      </c>
    </row>
    <row r="10" spans="1:15">
      <c r="A10" t="s">
        <v>84</v>
      </c>
      <c r="B10" s="8">
        <v>0.4</v>
      </c>
    </row>
    <row r="11" spans="1:15">
      <c r="A11" t="s">
        <v>34</v>
      </c>
      <c r="B11" s="8">
        <f>probability_of_obsolescence</f>
        <v>0.05</v>
      </c>
    </row>
    <row r="12" spans="1:15">
      <c r="A12" t="s">
        <v>37</v>
      </c>
      <c r="B12" s="8">
        <f>WACC</f>
        <v>0.12</v>
      </c>
    </row>
    <row r="13" spans="1:15">
      <c r="B13" s="3"/>
    </row>
    <row r="14" spans="1:15">
      <c r="B14" s="4" t="s">
        <v>39</v>
      </c>
      <c r="C14" s="74" t="s">
        <v>113</v>
      </c>
      <c r="D14" s="74" t="s">
        <v>114</v>
      </c>
      <c r="E14" s="74" t="s">
        <v>115</v>
      </c>
      <c r="F14" s="74" t="s">
        <v>116</v>
      </c>
      <c r="G14" s="74" t="s">
        <v>117</v>
      </c>
      <c r="H14" s="74" t="s">
        <v>118</v>
      </c>
      <c r="I14" s="74" t="s">
        <v>119</v>
      </c>
      <c r="J14" s="74" t="s">
        <v>120</v>
      </c>
      <c r="K14" s="74" t="s">
        <v>121</v>
      </c>
      <c r="L14" s="74" t="s">
        <v>122</v>
      </c>
      <c r="M14" s="74" t="s">
        <v>123</v>
      </c>
      <c r="N14" s="74" t="s">
        <v>124</v>
      </c>
    </row>
    <row r="15" spans="1:15">
      <c r="B15" t="s">
        <v>40</v>
      </c>
      <c r="D15" s="5">
        <v>0.4</v>
      </c>
      <c r="E15" s="5">
        <v>0.95</v>
      </c>
      <c r="F15" s="5">
        <v>0.95</v>
      </c>
      <c r="G15" s="5">
        <v>0.95</v>
      </c>
      <c r="H15" s="5">
        <v>0.95</v>
      </c>
      <c r="I15" s="5">
        <v>0.95</v>
      </c>
      <c r="J15" s="5">
        <v>0.95</v>
      </c>
      <c r="K15" s="5">
        <v>0.95</v>
      </c>
      <c r="L15" s="5">
        <v>0.95</v>
      </c>
      <c r="M15" s="5">
        <v>0.95</v>
      </c>
      <c r="N15" s="5">
        <v>0.95</v>
      </c>
    </row>
    <row r="16" spans="1:15">
      <c r="B16" t="s">
        <v>0</v>
      </c>
      <c r="D16" s="11"/>
      <c r="E16" s="11"/>
      <c r="F16" s="11"/>
      <c r="G16" s="11"/>
      <c r="H16" s="11"/>
      <c r="I16" s="11"/>
      <c r="J16" s="11"/>
      <c r="K16" s="11"/>
      <c r="L16" s="11"/>
      <c r="M16" s="11"/>
      <c r="N16" s="11"/>
    </row>
    <row r="17" spans="2:14">
      <c r="B17" t="s">
        <v>1</v>
      </c>
      <c r="D17" s="11"/>
      <c r="E17" s="11"/>
      <c r="F17" s="11"/>
      <c r="G17" s="11"/>
      <c r="H17" s="11"/>
      <c r="I17" s="11"/>
      <c r="J17" s="11"/>
      <c r="K17" s="11"/>
      <c r="L17" s="11"/>
      <c r="M17" s="11"/>
      <c r="N17" s="11"/>
    </row>
    <row r="18" spans="2:14">
      <c r="B18" t="s">
        <v>86</v>
      </c>
      <c r="D18" s="11"/>
      <c r="E18" s="11"/>
      <c r="F18" s="11"/>
      <c r="G18" s="11"/>
      <c r="H18" s="11"/>
      <c r="I18" s="11"/>
      <c r="J18" s="11"/>
      <c r="K18" s="11"/>
      <c r="L18" s="11"/>
      <c r="M18" s="11"/>
      <c r="N18" s="11"/>
    </row>
    <row r="19" spans="2:14">
      <c r="B19" t="s">
        <v>21</v>
      </c>
      <c r="D19" s="11"/>
      <c r="E19" s="11"/>
      <c r="F19" s="11"/>
      <c r="G19" s="11"/>
      <c r="H19" s="11"/>
      <c r="I19" s="11"/>
      <c r="J19" s="11"/>
      <c r="K19" s="11"/>
      <c r="L19" s="11"/>
      <c r="M19" s="11"/>
      <c r="N19" s="11"/>
    </row>
    <row r="20" spans="2:14">
      <c r="B20" t="s">
        <v>24</v>
      </c>
      <c r="D20" s="11"/>
      <c r="E20" s="11"/>
      <c r="F20" s="11"/>
      <c r="G20" s="11"/>
      <c r="H20" s="11"/>
      <c r="I20" s="11"/>
      <c r="J20" s="11"/>
      <c r="K20" s="11"/>
      <c r="L20" s="11"/>
      <c r="M20" s="11"/>
      <c r="N20" s="11"/>
    </row>
    <row r="21" spans="2:14">
      <c r="B21" t="s">
        <v>25</v>
      </c>
      <c r="D21" s="11"/>
      <c r="E21" s="11"/>
      <c r="F21" s="11"/>
      <c r="G21" s="11"/>
      <c r="H21" s="11"/>
      <c r="I21" s="11"/>
      <c r="J21" s="11"/>
      <c r="K21" s="11"/>
      <c r="L21" s="11"/>
      <c r="M21" s="11"/>
      <c r="N21" s="11"/>
    </row>
    <row r="22" spans="2:14">
      <c r="B22" t="s">
        <v>30</v>
      </c>
      <c r="D22" s="11"/>
      <c r="E22" s="11"/>
      <c r="F22" s="11"/>
      <c r="G22" s="11"/>
      <c r="H22" s="11"/>
      <c r="I22" s="11"/>
      <c r="J22" s="11"/>
      <c r="K22" s="11"/>
      <c r="L22" s="11"/>
      <c r="M22" s="11"/>
      <c r="N22" s="11"/>
    </row>
    <row r="24" spans="2:14">
      <c r="B24" t="s">
        <v>31</v>
      </c>
      <c r="D24" s="11"/>
      <c r="E24" s="11"/>
      <c r="F24" s="11"/>
      <c r="G24" s="11"/>
      <c r="H24" s="11"/>
      <c r="I24" s="11"/>
      <c r="J24" s="11"/>
      <c r="K24" s="11"/>
      <c r="L24" s="11"/>
      <c r="M24" s="11"/>
      <c r="N24" s="11"/>
    </row>
    <row r="25" spans="2:14">
      <c r="B25" t="s">
        <v>35</v>
      </c>
      <c r="D25" s="11"/>
      <c r="E25" s="11"/>
      <c r="F25" s="11"/>
      <c r="G25" s="11"/>
      <c r="H25" s="11"/>
      <c r="I25" s="11"/>
      <c r="J25" s="11"/>
      <c r="K25" s="11"/>
      <c r="L25" s="11"/>
      <c r="M25" s="11"/>
      <c r="N25" s="11"/>
    </row>
    <row r="27" spans="2:14">
      <c r="B27" t="s">
        <v>87</v>
      </c>
      <c r="C27"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zoomScale="85" zoomScaleNormal="85" workbookViewId="0">
      <selection activeCell="C1" sqref="C1"/>
    </sheetView>
  </sheetViews>
  <sheetFormatPr defaultRowHeight="15.75"/>
  <cols>
    <col min="1" max="1" width="21.5" customWidth="1"/>
    <col min="2" max="2" width="22.5" bestFit="1" customWidth="1"/>
    <col min="11" max="11" width="46.25" bestFit="1" customWidth="1"/>
  </cols>
  <sheetData>
    <row r="1" spans="1:11">
      <c r="A1" t="s">
        <v>22</v>
      </c>
      <c r="B1" s="8">
        <f>CoGS_ratio</f>
        <v>0.15</v>
      </c>
      <c r="K1" s="21" t="s">
        <v>49</v>
      </c>
    </row>
    <row r="2" spans="1:11">
      <c r="A2" t="s">
        <v>23</v>
      </c>
      <c r="B2" s="8">
        <f>growth</f>
        <v>0.5</v>
      </c>
      <c r="K2" s="22" t="s">
        <v>69</v>
      </c>
    </row>
    <row r="3" spans="1:11">
      <c r="A3" t="s">
        <v>83</v>
      </c>
      <c r="B3" s="9">
        <f>SGA</f>
        <v>2</v>
      </c>
      <c r="K3" s="24" t="s">
        <v>70</v>
      </c>
    </row>
    <row r="4" spans="1:11">
      <c r="A4" t="s">
        <v>82</v>
      </c>
      <c r="B4" s="9">
        <v>3.5</v>
      </c>
      <c r="K4" s="23" t="s">
        <v>109</v>
      </c>
    </row>
    <row r="5" spans="1:11">
      <c r="A5" t="s">
        <v>85</v>
      </c>
      <c r="B5" s="9">
        <f>CAPEX_Pharmaset</f>
        <v>3</v>
      </c>
      <c r="K5" s="60" t="s">
        <v>77</v>
      </c>
    </row>
    <row r="6" spans="1:11">
      <c r="A6" t="s">
        <v>27</v>
      </c>
      <c r="B6" s="9">
        <f>Revenue1</f>
        <v>10</v>
      </c>
    </row>
    <row r="7" spans="1:11">
      <c r="A7" t="s">
        <v>28</v>
      </c>
      <c r="B7" s="12">
        <f>Project_Life</f>
        <v>10</v>
      </c>
    </row>
    <row r="8" spans="1:11">
      <c r="A8" t="s">
        <v>29</v>
      </c>
      <c r="B8" s="8">
        <f>Tax_rate</f>
        <v>0.38</v>
      </c>
    </row>
    <row r="9" spans="1:11">
      <c r="A9" t="s">
        <v>32</v>
      </c>
      <c r="B9" s="9">
        <f>R_D</f>
        <v>0.6</v>
      </c>
    </row>
    <row r="10" spans="1:11">
      <c r="A10" t="s">
        <v>84</v>
      </c>
      <c r="B10" s="8">
        <v>0.4</v>
      </c>
    </row>
    <row r="11" spans="1:11">
      <c r="A11" t="s">
        <v>34</v>
      </c>
      <c r="B11" s="8">
        <f>probability_of_obsolescence</f>
        <v>0.05</v>
      </c>
    </row>
    <row r="12" spans="1:11">
      <c r="A12" t="s">
        <v>37</v>
      </c>
      <c r="B12" s="8">
        <f>WACC</f>
        <v>0.12</v>
      </c>
    </row>
    <row r="13" spans="1:11">
      <c r="A13" t="s">
        <v>98</v>
      </c>
      <c r="B13" s="9">
        <v>5</v>
      </c>
    </row>
    <row r="14" spans="1:11">
      <c r="A14" t="s">
        <v>97</v>
      </c>
      <c r="B14" s="56">
        <v>8</v>
      </c>
    </row>
    <row r="15" spans="1:11">
      <c r="B15" s="3"/>
    </row>
    <row r="16" spans="1:11">
      <c r="A16" s="73" t="s">
        <v>108</v>
      </c>
      <c r="B16" s="73"/>
      <c r="C16" s="73"/>
      <c r="D16" s="73"/>
      <c r="E16" s="73"/>
      <c r="F16" s="73"/>
      <c r="G16" s="73"/>
      <c r="H16" s="73"/>
      <c r="I16" s="73"/>
      <c r="J16" s="73"/>
    </row>
    <row r="17" spans="1:13">
      <c r="A17" s="4" t="s">
        <v>39</v>
      </c>
      <c r="B17" s="74" t="s">
        <v>113</v>
      </c>
      <c r="C17" s="74" t="s">
        <v>114</v>
      </c>
      <c r="D17" s="74" t="s">
        <v>115</v>
      </c>
      <c r="E17" s="74" t="s">
        <v>116</v>
      </c>
      <c r="F17" s="74" t="s">
        <v>117</v>
      </c>
      <c r="G17" s="74" t="s">
        <v>118</v>
      </c>
      <c r="H17" s="74" t="s">
        <v>119</v>
      </c>
      <c r="I17" s="74" t="s">
        <v>120</v>
      </c>
      <c r="J17" s="74" t="s">
        <v>121</v>
      </c>
      <c r="K17" s="74"/>
      <c r="L17" s="74"/>
      <c r="M17" s="74"/>
    </row>
    <row r="18" spans="1:13">
      <c r="A18" t="s">
        <v>0</v>
      </c>
      <c r="C18" s="11"/>
      <c r="D18" s="11"/>
      <c r="E18" s="11"/>
      <c r="F18" s="11"/>
      <c r="G18" s="11"/>
      <c r="H18" s="11"/>
      <c r="I18" s="11"/>
      <c r="J18" s="11"/>
    </row>
    <row r="19" spans="1:13">
      <c r="A19" t="s">
        <v>1</v>
      </c>
      <c r="C19" s="11"/>
      <c r="D19" s="11"/>
      <c r="E19" s="11"/>
      <c r="F19" s="11"/>
      <c r="G19" s="11"/>
      <c r="H19" s="11"/>
      <c r="I19" s="11"/>
      <c r="J19" s="11"/>
    </row>
    <row r="20" spans="1:13">
      <c r="A20" t="s">
        <v>86</v>
      </c>
      <c r="C20" s="11"/>
      <c r="D20" s="11"/>
      <c r="E20" s="11"/>
      <c r="F20" s="11"/>
      <c r="G20" s="11"/>
      <c r="H20" s="11"/>
      <c r="I20" s="11"/>
      <c r="J20" s="11"/>
    </row>
    <row r="21" spans="1:13">
      <c r="A21" t="s">
        <v>21</v>
      </c>
      <c r="C21" s="11"/>
      <c r="D21" s="11"/>
      <c r="E21" s="11"/>
      <c r="F21" s="11"/>
      <c r="G21" s="11"/>
      <c r="H21" s="11"/>
      <c r="I21" s="11"/>
      <c r="J21" s="11"/>
    </row>
    <row r="22" spans="1:13">
      <c r="A22" t="s">
        <v>24</v>
      </c>
      <c r="C22" s="11"/>
      <c r="D22" s="11"/>
      <c r="E22" s="11"/>
      <c r="F22" s="11"/>
      <c r="G22" s="11"/>
      <c r="H22" s="11"/>
      <c r="I22" s="11"/>
      <c r="J22" s="11"/>
    </row>
    <row r="23" spans="1:13">
      <c r="A23" t="s">
        <v>25</v>
      </c>
      <c r="C23" s="11"/>
      <c r="D23" s="11"/>
      <c r="E23" s="11"/>
      <c r="F23" s="11"/>
      <c r="G23" s="11"/>
      <c r="H23" s="11"/>
      <c r="I23" s="11"/>
      <c r="J23" s="11"/>
    </row>
    <row r="24" spans="1:13">
      <c r="A24" t="s">
        <v>60</v>
      </c>
      <c r="C24" s="11"/>
      <c r="D24" s="11"/>
      <c r="E24" s="11"/>
      <c r="F24" s="11"/>
      <c r="G24" s="11"/>
      <c r="H24" s="11"/>
      <c r="I24" s="11"/>
      <c r="J24" s="11"/>
    </row>
    <row r="25" spans="1:13">
      <c r="A25" t="s">
        <v>96</v>
      </c>
      <c r="J25" s="11"/>
    </row>
    <row r="26" spans="1:13">
      <c r="A26" t="s">
        <v>99</v>
      </c>
      <c r="B26" s="11"/>
      <c r="C26" s="11"/>
      <c r="D26" s="11"/>
      <c r="E26" s="11"/>
      <c r="F26" s="11"/>
      <c r="G26" s="11"/>
      <c r="H26" s="11"/>
      <c r="I26" s="11"/>
      <c r="J26" s="11"/>
    </row>
    <row r="28" spans="1:13">
      <c r="A28" s="72" t="s">
        <v>92</v>
      </c>
      <c r="B28" s="72"/>
      <c r="C28" s="72"/>
      <c r="D28" s="72"/>
      <c r="E28" s="72"/>
      <c r="F28" s="72"/>
      <c r="G28" s="72"/>
      <c r="H28" s="72"/>
      <c r="I28" s="72"/>
      <c r="J28" s="72"/>
    </row>
    <row r="30" spans="1:13">
      <c r="A30" t="s">
        <v>93</v>
      </c>
      <c r="B30" s="8">
        <v>0.2</v>
      </c>
    </row>
    <row r="31" spans="1:13">
      <c r="A31" t="s">
        <v>94</v>
      </c>
      <c r="B31" s="8">
        <v>0</v>
      </c>
    </row>
    <row r="32" spans="1:13">
      <c r="A32" t="s">
        <v>95</v>
      </c>
      <c r="B32" s="8">
        <v>0.2</v>
      </c>
    </row>
    <row r="33" spans="1:10">
      <c r="A33" s="71" t="s">
        <v>110</v>
      </c>
      <c r="B33" s="71"/>
      <c r="C33" s="71"/>
      <c r="D33" s="71"/>
      <c r="E33" s="71"/>
      <c r="F33" s="71"/>
      <c r="G33" s="71"/>
      <c r="H33" s="71"/>
      <c r="I33" s="71"/>
      <c r="J33" s="71"/>
    </row>
    <row r="34" spans="1:10">
      <c r="B34" s="74" t="s">
        <v>113</v>
      </c>
      <c r="C34" s="74" t="s">
        <v>114</v>
      </c>
      <c r="D34" s="74" t="s">
        <v>115</v>
      </c>
      <c r="E34" s="74" t="s">
        <v>116</v>
      </c>
      <c r="F34" s="74" t="s">
        <v>117</v>
      </c>
      <c r="G34" s="74" t="s">
        <v>118</v>
      </c>
      <c r="H34" s="74" t="s">
        <v>119</v>
      </c>
      <c r="I34" s="74" t="s">
        <v>120</v>
      </c>
      <c r="J34" s="74" t="s">
        <v>121</v>
      </c>
    </row>
    <row r="35" spans="1:10">
      <c r="A35" t="s">
        <v>101</v>
      </c>
      <c r="B35" s="11"/>
      <c r="C35" s="11"/>
      <c r="D35" s="11"/>
      <c r="E35" s="11"/>
      <c r="F35" s="11"/>
      <c r="G35" s="11"/>
      <c r="H35" s="11"/>
      <c r="I35" s="11"/>
      <c r="J35" s="11"/>
    </row>
    <row r="36" spans="1:10">
      <c r="A36" t="s">
        <v>106</v>
      </c>
      <c r="B36" s="11"/>
      <c r="C36" s="11"/>
      <c r="D36" s="55"/>
      <c r="E36" s="55"/>
      <c r="F36" s="55"/>
      <c r="G36" s="55"/>
      <c r="H36" s="55"/>
      <c r="I36" s="55"/>
      <c r="J36" s="55"/>
    </row>
    <row r="37" spans="1:10">
      <c r="A37" t="s">
        <v>107</v>
      </c>
      <c r="B37" s="11"/>
      <c r="C37" s="11"/>
      <c r="D37" s="11"/>
      <c r="E37" s="11"/>
      <c r="F37" s="11"/>
      <c r="G37" s="11"/>
      <c r="H37" s="11"/>
      <c r="I37" s="11"/>
      <c r="J37" s="11"/>
    </row>
    <row r="38" spans="1:10">
      <c r="A38" t="s">
        <v>36</v>
      </c>
      <c r="B38" s="11"/>
    </row>
    <row r="39" spans="1:10">
      <c r="A39" t="s">
        <v>38</v>
      </c>
      <c r="B39" s="13"/>
    </row>
    <row r="41" spans="1:10">
      <c r="A41" s="72" t="s">
        <v>100</v>
      </c>
      <c r="B41" s="72"/>
      <c r="C41" s="72"/>
      <c r="D41" s="72"/>
      <c r="E41" s="72"/>
      <c r="F41" s="72"/>
      <c r="G41" s="72"/>
      <c r="H41" s="72"/>
      <c r="I41" s="72"/>
      <c r="J41" s="72"/>
    </row>
    <row r="43" spans="1:10">
      <c r="A43" t="s">
        <v>93</v>
      </c>
      <c r="B43" s="8">
        <v>0.15</v>
      </c>
    </row>
    <row r="44" spans="1:10">
      <c r="A44" t="s">
        <v>102</v>
      </c>
      <c r="B44" s="8">
        <v>0.1</v>
      </c>
    </row>
    <row r="45" spans="1:10">
      <c r="A45" s="71" t="s">
        <v>110</v>
      </c>
      <c r="B45" s="71"/>
      <c r="C45" s="71"/>
      <c r="D45" s="71"/>
      <c r="E45" s="71"/>
      <c r="F45" s="71"/>
      <c r="G45" s="71"/>
      <c r="H45" s="71"/>
      <c r="I45" s="71"/>
      <c r="J45" s="71"/>
    </row>
    <row r="46" spans="1:10">
      <c r="B46" s="74" t="s">
        <v>113</v>
      </c>
      <c r="C46" s="74" t="s">
        <v>114</v>
      </c>
      <c r="D46" s="74" t="s">
        <v>115</v>
      </c>
      <c r="E46" s="74" t="s">
        <v>116</v>
      </c>
      <c r="F46" s="74" t="s">
        <v>117</v>
      </c>
      <c r="G46" s="74" t="s">
        <v>118</v>
      </c>
      <c r="H46" s="74" t="s">
        <v>119</v>
      </c>
      <c r="I46" s="74" t="s">
        <v>120</v>
      </c>
      <c r="J46" s="74" t="s">
        <v>121</v>
      </c>
    </row>
    <row r="47" spans="1:10">
      <c r="A47" t="s">
        <v>101</v>
      </c>
      <c r="B47" s="11">
        <f>Investment</f>
        <v>5</v>
      </c>
      <c r="C47" s="11">
        <f t="shared" ref="C47:I47" si="0">-$B$44*(1-Tax_rate)*Investment</f>
        <v>-0.31</v>
      </c>
      <c r="D47" s="11">
        <f t="shared" si="0"/>
        <v>-0.31</v>
      </c>
      <c r="E47" s="11">
        <f t="shared" si="0"/>
        <v>-0.31</v>
      </c>
      <c r="F47" s="11">
        <f t="shared" si="0"/>
        <v>-0.31</v>
      </c>
      <c r="G47" s="11">
        <f t="shared" si="0"/>
        <v>-0.31</v>
      </c>
      <c r="H47" s="11">
        <f t="shared" si="0"/>
        <v>-0.31</v>
      </c>
      <c r="I47" s="11">
        <f t="shared" si="0"/>
        <v>-0.31</v>
      </c>
      <c r="J47" s="11">
        <f>-$B$44*(1-Tax_rate)*Investment-Terminal_Value*B43</f>
        <v>-0.31</v>
      </c>
    </row>
    <row r="48" spans="1:10">
      <c r="A48" t="s">
        <v>106</v>
      </c>
      <c r="B48" s="11">
        <f>Investment</f>
        <v>5</v>
      </c>
      <c r="C48" s="11">
        <f>-Residual_Book_Value</f>
        <v>0</v>
      </c>
      <c r="D48" s="55"/>
      <c r="E48" s="55"/>
      <c r="F48" s="55"/>
      <c r="G48" s="55"/>
      <c r="H48" s="55"/>
      <c r="I48" s="55"/>
      <c r="J48" s="55"/>
    </row>
    <row r="49" spans="1:10">
      <c r="A49" t="s">
        <v>107</v>
      </c>
      <c r="B49" s="11">
        <f t="shared" ref="B49:J49" si="1">Pharmaset_Approval*B47+(1-Pharmaset_Approval)*B48</f>
        <v>5</v>
      </c>
      <c r="C49" s="11">
        <f t="shared" si="1"/>
        <v>-0.124</v>
      </c>
      <c r="D49" s="11">
        <f t="shared" si="1"/>
        <v>-0.124</v>
      </c>
      <c r="E49" s="11">
        <f t="shared" si="1"/>
        <v>-0.124</v>
      </c>
      <c r="F49" s="11">
        <f t="shared" si="1"/>
        <v>-0.124</v>
      </c>
      <c r="G49" s="11">
        <f t="shared" si="1"/>
        <v>-0.124</v>
      </c>
      <c r="H49" s="11">
        <f t="shared" si="1"/>
        <v>-0.124</v>
      </c>
      <c r="I49" s="11">
        <f t="shared" si="1"/>
        <v>-0.124</v>
      </c>
      <c r="J49" s="11">
        <f t="shared" si="1"/>
        <v>-0.124</v>
      </c>
    </row>
    <row r="50" spans="1:10">
      <c r="A50" t="s">
        <v>36</v>
      </c>
      <c r="B50" s="11">
        <f>NPV(WACC,C49:J49)+B49</f>
        <v>4.3840126689120149</v>
      </c>
    </row>
    <row r="51" spans="1:10">
      <c r="A51" t="s">
        <v>38</v>
      </c>
      <c r="B51" s="13">
        <f>IRR(B49:J49)</f>
        <v>-0.26436286277608967</v>
      </c>
    </row>
    <row r="53" spans="1:10">
      <c r="A53" s="72" t="s">
        <v>105</v>
      </c>
      <c r="B53" s="72"/>
      <c r="C53" s="72"/>
      <c r="D53" s="72"/>
      <c r="E53" s="72"/>
      <c r="F53" s="72"/>
      <c r="G53" s="72"/>
      <c r="H53" s="72"/>
      <c r="I53" s="72"/>
      <c r="J53" s="72"/>
    </row>
    <row r="55" spans="1:10">
      <c r="A55" t="s">
        <v>93</v>
      </c>
      <c r="B55" s="8">
        <v>0.15</v>
      </c>
    </row>
    <row r="56" spans="1:10">
      <c r="A56" t="s">
        <v>103</v>
      </c>
      <c r="B56" s="57">
        <v>7.4999999999999997E-2</v>
      </c>
    </row>
    <row r="57" spans="1:10">
      <c r="A57" t="s">
        <v>104</v>
      </c>
      <c r="B57" s="58">
        <v>0.15</v>
      </c>
    </row>
    <row r="58" spans="1:10">
      <c r="A58" s="71" t="s">
        <v>110</v>
      </c>
      <c r="B58" s="71"/>
      <c r="C58" s="71"/>
      <c r="D58" s="71"/>
      <c r="E58" s="71"/>
      <c r="F58" s="71"/>
      <c r="G58" s="71"/>
      <c r="H58" s="71"/>
      <c r="I58" s="71"/>
      <c r="J58" s="71"/>
    </row>
    <row r="59" spans="1:10">
      <c r="B59" s="74" t="s">
        <v>113</v>
      </c>
      <c r="C59" s="74" t="s">
        <v>114</v>
      </c>
      <c r="D59" s="74" t="s">
        <v>115</v>
      </c>
      <c r="E59" s="74" t="s">
        <v>116</v>
      </c>
      <c r="F59" s="74" t="s">
        <v>117</v>
      </c>
      <c r="G59" s="74" t="s">
        <v>118</v>
      </c>
      <c r="H59" s="74" t="s">
        <v>119</v>
      </c>
      <c r="I59" s="74" t="s">
        <v>120</v>
      </c>
      <c r="J59" s="74" t="s">
        <v>121</v>
      </c>
    </row>
    <row r="60" spans="1:10">
      <c r="A60" t="s">
        <v>101</v>
      </c>
      <c r="B60" s="11">
        <f>Investment</f>
        <v>5</v>
      </c>
      <c r="C60" s="11">
        <f>-$B$56*C24</f>
        <v>0</v>
      </c>
      <c r="D60" s="11">
        <f t="shared" ref="D60:I60" si="2">-$B$56*D24</f>
        <v>0</v>
      </c>
      <c r="E60" s="11">
        <f t="shared" si="2"/>
        <v>0</v>
      </c>
      <c r="F60" s="11">
        <f t="shared" si="2"/>
        <v>0</v>
      </c>
      <c r="G60" s="11">
        <f t="shared" si="2"/>
        <v>0</v>
      </c>
      <c r="H60" s="11">
        <f t="shared" si="2"/>
        <v>0</v>
      </c>
      <c r="I60" s="11">
        <f t="shared" si="2"/>
        <v>0</v>
      </c>
      <c r="J60" s="11">
        <f>-$B$56*J24-Terminal_Value*B55+B57</f>
        <v>0.15</v>
      </c>
    </row>
    <row r="61" spans="1:10">
      <c r="A61" t="s">
        <v>106</v>
      </c>
      <c r="B61" s="11">
        <f>Investment</f>
        <v>5</v>
      </c>
      <c r="C61" s="11">
        <f>-Residual_Book_Value</f>
        <v>0</v>
      </c>
      <c r="D61" s="55"/>
      <c r="E61" s="55"/>
      <c r="F61" s="55"/>
      <c r="G61" s="55"/>
      <c r="H61" s="55"/>
      <c r="I61" s="55"/>
      <c r="J61" s="55"/>
    </row>
    <row r="62" spans="1:10">
      <c r="A62" t="s">
        <v>107</v>
      </c>
      <c r="B62" s="11">
        <f t="shared" ref="B62:J62" si="3">Pharmaset_Approval*B60+(1-Pharmaset_Approval)*B61</f>
        <v>5</v>
      </c>
      <c r="C62" s="11">
        <f t="shared" si="3"/>
        <v>0</v>
      </c>
      <c r="D62" s="11">
        <f t="shared" si="3"/>
        <v>0</v>
      </c>
      <c r="E62" s="11">
        <f t="shared" si="3"/>
        <v>0</v>
      </c>
      <c r="F62" s="11">
        <f t="shared" si="3"/>
        <v>0</v>
      </c>
      <c r="G62" s="11">
        <f t="shared" si="3"/>
        <v>0</v>
      </c>
      <c r="H62" s="11">
        <f t="shared" si="3"/>
        <v>0</v>
      </c>
      <c r="I62" s="11">
        <f t="shared" si="3"/>
        <v>0</v>
      </c>
      <c r="J62" s="11">
        <f t="shared" si="3"/>
        <v>0.06</v>
      </c>
    </row>
    <row r="63" spans="1:10">
      <c r="A63" t="s">
        <v>36</v>
      </c>
      <c r="B63" s="11">
        <f>NPV(WACC,C62:J62)+B62</f>
        <v>5.024232993678762</v>
      </c>
    </row>
    <row r="64" spans="1:10">
      <c r="A64" t="s">
        <v>38</v>
      </c>
      <c r="B64" s="13" t="e">
        <f>IRR(B62:J62)</f>
        <v>#NUM!</v>
      </c>
    </row>
  </sheetData>
  <mergeCells count="7">
    <mergeCell ref="A58:J58"/>
    <mergeCell ref="A41:J41"/>
    <mergeCell ref="A53:J53"/>
    <mergeCell ref="A28:J28"/>
    <mergeCell ref="A16:J16"/>
    <mergeCell ref="A33:J33"/>
    <mergeCell ref="A45:J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30</vt:i4>
      </vt:variant>
    </vt:vector>
  </HeadingPairs>
  <TitlesOfParts>
    <vt:vector size="34" baseType="lpstr">
      <vt:lpstr>Automation Project</vt:lpstr>
      <vt:lpstr>Fosbuvir Project</vt:lpstr>
      <vt:lpstr>Pharmaset</vt:lpstr>
      <vt:lpstr>Financing</vt:lpstr>
      <vt:lpstr>Annual_Byproduct_sales</vt:lpstr>
      <vt:lpstr>AutomationProjectLife</vt:lpstr>
      <vt:lpstr>CapEx</vt:lpstr>
      <vt:lpstr>CapEx_1</vt:lpstr>
      <vt:lpstr>CapEx_2</vt:lpstr>
      <vt:lpstr>CAPEX_Pharmaset</vt:lpstr>
      <vt:lpstr>CoGS_ratio</vt:lpstr>
      <vt:lpstr>growth</vt:lpstr>
      <vt:lpstr>Investment</vt:lpstr>
      <vt:lpstr>Investment_cost</vt:lpstr>
      <vt:lpstr>IRR</vt:lpstr>
      <vt:lpstr>Labor_savings</vt:lpstr>
      <vt:lpstr>Life1</vt:lpstr>
      <vt:lpstr>Life2</vt:lpstr>
      <vt:lpstr>MACRS</vt:lpstr>
      <vt:lpstr>Multiple</vt:lpstr>
      <vt:lpstr>NPV</vt:lpstr>
      <vt:lpstr>Pharmaset_Approval</vt:lpstr>
      <vt:lpstr>probability_of_approval</vt:lpstr>
      <vt:lpstr>probability_of_obsolescence</vt:lpstr>
      <vt:lpstr>Project_Life</vt:lpstr>
      <vt:lpstr>R_D</vt:lpstr>
      <vt:lpstr>Residual_Book_Value</vt:lpstr>
      <vt:lpstr>Revenue1</vt:lpstr>
      <vt:lpstr>SGA</vt:lpstr>
      <vt:lpstr>SGA_Pharmaset</vt:lpstr>
      <vt:lpstr>Tax_rate</vt:lpstr>
      <vt:lpstr>Terminal_Value</vt:lpstr>
      <vt:lpstr>WACC</vt:lpstr>
      <vt:lpstr>Waste_disposal_savings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 Leshchinskii</dc:creator>
  <cp:lastModifiedBy>bknichols</cp:lastModifiedBy>
  <dcterms:created xsi:type="dcterms:W3CDTF">2015-06-10T00:50:59Z</dcterms:created>
  <dcterms:modified xsi:type="dcterms:W3CDTF">2017-04-10T19:38:05Z</dcterms:modified>
</cp:coreProperties>
</file>